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бота\ИП Белов Ю.З\Прайс\"/>
    </mc:Choice>
  </mc:AlternateContent>
  <xr:revisionPtr revIDLastSave="0" documentId="13_ncr:1_{0DE4FE31-C12C-4DDD-96F4-446AAB0A74E2}" xr6:coauthVersionLast="47" xr6:coauthVersionMax="47" xr10:uidLastSave="{00000000-0000-0000-0000-000000000000}"/>
  <bookViews>
    <workbookView xWindow="8490" yWindow="915" windowWidth="26370" windowHeight="17355" xr2:uid="{00000000-000D-0000-FFFF-FFFF00000000}"/>
  </bookViews>
  <sheets>
    <sheet name="Лист2" sheetId="2" r:id="rId1"/>
    <sheet name="гжель" sheetId="3" r:id="rId2"/>
    <sheet name="Лист1" sheetId="4" r:id="rId3"/>
  </sheets>
  <definedNames>
    <definedName name="ппрайс">Лист2!$A$6</definedName>
  </definedNames>
  <calcPr calcId="181029"/>
</workbook>
</file>

<file path=xl/calcChain.xml><?xml version="1.0" encoding="utf-8"?>
<calcChain xmlns="http://schemas.openxmlformats.org/spreadsheetml/2006/main">
  <c r="J58" i="2" l="1"/>
  <c r="J55" i="2" l="1"/>
  <c r="J54" i="2"/>
  <c r="J53" i="2"/>
  <c r="J50" i="2"/>
  <c r="J49" i="2"/>
  <c r="J48" i="2"/>
  <c r="J45" i="2"/>
  <c r="J44" i="2"/>
  <c r="J43" i="2"/>
  <c r="J40" i="2"/>
  <c r="J39" i="2"/>
  <c r="J38" i="2"/>
  <c r="J64" i="2" l="1"/>
  <c r="J65" i="2"/>
  <c r="J66" i="2"/>
  <c r="J63" i="2"/>
  <c r="E59" i="2"/>
  <c r="E60" i="2"/>
  <c r="E61" i="2"/>
  <c r="E58" i="2"/>
  <c r="E54" i="2"/>
  <c r="E55" i="2"/>
  <c r="E56" i="2"/>
  <c r="E53" i="2"/>
  <c r="E49" i="2"/>
  <c r="E50" i="2"/>
  <c r="E51" i="2"/>
  <c r="E48" i="2"/>
  <c r="E44" i="2"/>
  <c r="E45" i="2"/>
  <c r="E46" i="2"/>
  <c r="E43" i="2"/>
  <c r="B7" i="4" l="1"/>
  <c r="B6" i="4"/>
  <c r="K4" i="3" l="1"/>
  <c r="K3" i="3"/>
  <c r="J4" i="3"/>
  <c r="J3" i="3"/>
  <c r="F4" i="3"/>
  <c r="J72" i="2" l="1"/>
  <c r="J73" i="2"/>
  <c r="J74" i="2"/>
  <c r="J71" i="2"/>
  <c r="E94" i="2" l="1"/>
  <c r="E93" i="2"/>
  <c r="E92" i="2"/>
  <c r="E91" i="2"/>
  <c r="E89" i="2"/>
  <c r="E88" i="2"/>
  <c r="E87" i="2"/>
  <c r="E86" i="2"/>
  <c r="E74" i="2" l="1"/>
  <c r="E73" i="2"/>
  <c r="E72" i="2"/>
  <c r="E71" i="2"/>
  <c r="E79" i="2" l="1"/>
  <c r="E78" i="2"/>
  <c r="E77" i="2"/>
  <c r="E76" i="2"/>
  <c r="E84" i="2" l="1"/>
  <c r="E83" i="2"/>
  <c r="E82" i="2"/>
  <c r="E81" i="2"/>
  <c r="E41" i="2"/>
  <c r="E40" i="2"/>
  <c r="E39" i="2"/>
  <c r="E38" i="2"/>
  <c r="G6" i="2"/>
</calcChain>
</file>

<file path=xl/sharedStrings.xml><?xml version="1.0" encoding="utf-8"?>
<sst xmlns="http://schemas.openxmlformats.org/spreadsheetml/2006/main" count="261" uniqueCount="107">
  <si>
    <r>
      <t>156000</t>
    </r>
    <r>
      <rPr>
        <sz val="10"/>
        <rFont val="Times New Roman"/>
        <family val="1"/>
        <charset val="204"/>
      </rPr>
      <t xml:space="preserve"> г. Кострома,
ул. Индустриальная, 38</t>
    </r>
  </si>
  <si>
    <t>Новое поколение тротуарной плитки</t>
  </si>
  <si>
    <t>лист цен</t>
  </si>
  <si>
    <t>Фотография</t>
  </si>
  <si>
    <t>Наименование, 
Размер</t>
  </si>
  <si>
    <t>Цвет</t>
  </si>
  <si>
    <r>
      <t>За 1м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
 руб.</t>
    </r>
    <r>
      <rPr>
        <b/>
        <sz val="11"/>
        <rFont val="Times New Roman"/>
        <family val="1"/>
        <charset val="204"/>
      </rPr>
      <t xml:space="preserve">
</t>
    </r>
  </si>
  <si>
    <t>За 1шт.
руб.</t>
  </si>
  <si>
    <t>Наименование,
Размер</t>
  </si>
  <si>
    <r>
      <t>За 1 м</t>
    </r>
    <r>
      <rPr>
        <b/>
        <vertAlign val="superscript"/>
        <sz val="11"/>
        <rFont val="Times New Roman"/>
        <family val="1"/>
      </rPr>
      <t xml:space="preserve">2
</t>
    </r>
    <r>
      <rPr>
        <b/>
        <sz val="11"/>
        <rFont val="Times New Roman"/>
        <family val="1"/>
      </rPr>
      <t xml:space="preserve"> руб.</t>
    </r>
    <r>
      <rPr>
        <b/>
        <sz val="11"/>
        <rFont val="Times New Roman"/>
        <family val="1"/>
        <charset val="204"/>
      </rPr>
      <t xml:space="preserve">
</t>
    </r>
  </si>
  <si>
    <t>РЕТРО</t>
  </si>
  <si>
    <t>Ретро №1</t>
  </si>
  <si>
    <t>Серый</t>
  </si>
  <si>
    <t>Длина 243 мм</t>
  </si>
  <si>
    <t>Ширина 243 мм</t>
  </si>
  <si>
    <t>Жёлтый</t>
  </si>
  <si>
    <t>Чёрный</t>
  </si>
  <si>
    <t>Высота 50 мм</t>
  </si>
  <si>
    <r>
      <t>17 шт./м</t>
    </r>
    <r>
      <rPr>
        <b/>
        <vertAlign val="superscript"/>
        <sz val="10"/>
        <rFont val="Arial"/>
        <family val="2"/>
      </rPr>
      <t>2</t>
    </r>
  </si>
  <si>
    <t>Коричневый</t>
  </si>
  <si>
    <t>Ретро №2</t>
  </si>
  <si>
    <t>-</t>
  </si>
  <si>
    <t>Ширина 120 мм</t>
  </si>
  <si>
    <r>
      <t>34шт./м</t>
    </r>
    <r>
      <rPr>
        <b/>
        <vertAlign val="superscript"/>
        <sz val="10"/>
        <rFont val="Arial"/>
        <family val="2"/>
      </rPr>
      <t>2</t>
    </r>
  </si>
  <si>
    <t>Ретро №3</t>
  </si>
  <si>
    <t>Длина 120 мм</t>
  </si>
  <si>
    <r>
      <t>70шт./м</t>
    </r>
    <r>
      <rPr>
        <b/>
        <vertAlign val="superscript"/>
        <sz val="10"/>
        <rFont val="Arial"/>
        <family val="2"/>
      </rPr>
      <t>2</t>
    </r>
  </si>
  <si>
    <t>Ретро №4</t>
  </si>
  <si>
    <t xml:space="preserve">Длина 130мм </t>
  </si>
  <si>
    <t>Ширина 120мм</t>
  </si>
  <si>
    <t xml:space="preserve"> Высота 50 мм</t>
  </si>
  <si>
    <t>92 шт./м2</t>
  </si>
  <si>
    <t>Ретро №5</t>
  </si>
  <si>
    <t xml:space="preserve">Длина 103,5мм </t>
  </si>
  <si>
    <t xml:space="preserve">Длина120 мм </t>
  </si>
  <si>
    <t>Ширина 59/89 мм</t>
  </si>
  <si>
    <r>
      <t>За 1 м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,
руб.</t>
    </r>
    <r>
      <rPr>
        <b/>
        <sz val="11"/>
        <rFont val="Times New Roman"/>
        <family val="1"/>
        <charset val="204"/>
      </rPr>
      <t xml:space="preserve">
</t>
    </r>
  </si>
  <si>
    <t>Длина 300 мм</t>
  </si>
  <si>
    <t>Длина 450мм</t>
  </si>
  <si>
    <t>Ширина 300 мм</t>
  </si>
  <si>
    <t>Ширина 450мм</t>
  </si>
  <si>
    <t>Высота 150мм</t>
  </si>
  <si>
    <r>
      <t>11 шт./м</t>
    </r>
    <r>
      <rPr>
        <vertAlign val="superscript"/>
        <sz val="8"/>
        <rFont val="Arial"/>
        <family val="2"/>
      </rPr>
      <t>2</t>
    </r>
  </si>
  <si>
    <t>двухскатная №1</t>
  </si>
  <si>
    <t>Длина 390 мм</t>
  </si>
  <si>
    <t>Ширина 350 мм</t>
  </si>
  <si>
    <t>Высота 30 мм</t>
  </si>
  <si>
    <t>Высота 55 мм</t>
  </si>
  <si>
    <t>"8 Кирпичей"</t>
  </si>
  <si>
    <t>двухскатная №2</t>
  </si>
  <si>
    <t>Длина 400 мм</t>
  </si>
  <si>
    <t>Ширина 400 мм</t>
  </si>
  <si>
    <t xml:space="preserve"> </t>
  </si>
  <si>
    <t>Ширина 270 мм</t>
  </si>
  <si>
    <r>
      <t>6,25 шт./м</t>
    </r>
    <r>
      <rPr>
        <vertAlign val="superscript"/>
        <sz val="8"/>
        <rFont val="Arial"/>
        <family val="2"/>
      </rPr>
      <t>2</t>
    </r>
  </si>
  <si>
    <t>Длина 500 мм</t>
  </si>
  <si>
    <t>Высота 210 мм</t>
  </si>
  <si>
    <t>Бордюр
садовый</t>
  </si>
  <si>
    <t>Водосток</t>
  </si>
  <si>
    <t>Ширина 160 мм</t>
  </si>
  <si>
    <t>Высота 60 мм</t>
  </si>
  <si>
    <t>толщина 60 мм</t>
  </si>
  <si>
    <t>Длина 267 мм</t>
  </si>
  <si>
    <t>30 шт./м2</t>
  </si>
  <si>
    <t>Высота125 мм</t>
  </si>
  <si>
    <t>Толщина 30 мм</t>
  </si>
  <si>
    <t>20 шт./м2</t>
  </si>
  <si>
    <t>Высота195 мм</t>
  </si>
  <si>
    <r>
      <t>14 шт./м</t>
    </r>
    <r>
      <rPr>
        <b/>
        <vertAlign val="superscript"/>
        <sz val="10"/>
        <rFont val="Arial"/>
        <family val="2"/>
      </rPr>
      <t>2</t>
    </r>
  </si>
  <si>
    <t>Высота 267 мм</t>
  </si>
  <si>
    <t xml:space="preserve">"Паркет" </t>
  </si>
  <si>
    <t>"Флорида"</t>
  </si>
  <si>
    <t xml:space="preserve">"Облако" </t>
  </si>
  <si>
    <t>http://белкам.рф
belkam2012@mail.ru</t>
  </si>
  <si>
    <t>Термопанель</t>
  </si>
  <si>
    <t>Бордюр
тонкий</t>
  </si>
  <si>
    <t>толщина 40 мм</t>
  </si>
  <si>
    <t>"Старый город"</t>
  </si>
  <si>
    <t>гжель малая</t>
  </si>
  <si>
    <t>гжель большая</t>
  </si>
  <si>
    <t>площадь</t>
  </si>
  <si>
    <t>штук/кв.м</t>
  </si>
  <si>
    <t>площадь
пары</t>
  </si>
  <si>
    <t>пар/кв. м</t>
  </si>
  <si>
    <t>"Калифорния"</t>
  </si>
  <si>
    <t>Высота 500 мм</t>
  </si>
  <si>
    <t>Толщина 15 мм+50 мм ПСБ</t>
  </si>
  <si>
    <t>четырёхскатная</t>
  </si>
  <si>
    <t>"Гжель"</t>
  </si>
  <si>
    <r>
      <t>11,5 пар /м</t>
    </r>
    <r>
      <rPr>
        <vertAlign val="superscript"/>
        <sz val="8"/>
        <rFont val="Arial"/>
        <family val="2"/>
      </rPr>
      <t>2</t>
    </r>
  </si>
  <si>
    <t>20 м2</t>
  </si>
  <si>
    <t>Ретро №6,7</t>
  </si>
  <si>
    <t>.</t>
  </si>
  <si>
    <t>93/140 шт./м2</t>
  </si>
  <si>
    <t>Облицовочная плитка</t>
  </si>
  <si>
    <t>Облицовка №2</t>
  </si>
  <si>
    <t>Облицовка №3</t>
  </si>
  <si>
    <t>Облицовка №4</t>
  </si>
  <si>
    <t>Пеньки (набор)</t>
  </si>
  <si>
    <t>Длина 220-500 мм</t>
  </si>
  <si>
    <t>Ширина 220-500 мм</t>
  </si>
  <si>
    <t>Толщина 60 мм</t>
  </si>
  <si>
    <t>Цветные</t>
  </si>
  <si>
    <t>Кол-во 4шт.</t>
  </si>
  <si>
    <t xml:space="preserve">Тел.:
 8-910-660-5405
</t>
  </si>
  <si>
    <t>Примечание:</t>
  </si>
  <si>
    <t>* Оттенки готовой продукции могут отличаться от образцов.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</si>
</sst>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р_."/>
    <numFmt numFmtId="165" formatCode="[$-F800]dddd\,\ mmmm\ dd\,\ yyyy"/>
    <numFmt numFmtId="166" formatCode="#,##0.00_р_."/>
    <numFmt numFmtId="167" formatCode="#,##0.0"/>
    <numFmt numFmtId="168" formatCode="0.0"/>
  </numFmts>
  <fonts count="21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u/>
      <sz val="26"/>
      <color indexed="12"/>
      <name val="Times New Roman"/>
      <family val="1"/>
      <charset val="204"/>
    </font>
    <font>
      <b/>
      <sz val="26"/>
      <name val="Times New Roman"/>
      <family val="1"/>
      <charset val="204"/>
    </font>
    <font>
      <sz val="10"/>
      <name val="Tahoma"/>
      <family val="2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ahoma"/>
      <family val="2"/>
    </font>
    <font>
      <b/>
      <sz val="20"/>
      <name val="Tahoma"/>
      <family val="2"/>
    </font>
    <font>
      <b/>
      <sz val="11"/>
      <name val="Arial"/>
      <family val="2"/>
    </font>
    <font>
      <b/>
      <sz val="11"/>
      <name val="Times New Roma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vertAlign val="superscript"/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1" fillId="0" borderId="13" xfId="0" applyFont="1" applyBorder="1"/>
    <xf numFmtId="167" fontId="11" fillId="0" borderId="9" xfId="0" applyNumberFormat="1" applyFont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0" fontId="11" fillId="0" borderId="13" xfId="0" applyFont="1" applyBorder="1" applyAlignment="1">
      <alignment horizontal="left" vertical="center" wrapText="1"/>
    </xf>
    <xf numFmtId="0" fontId="0" fillId="0" borderId="13" xfId="0" applyBorder="1"/>
    <xf numFmtId="0" fontId="0" fillId="0" borderId="10" xfId="0" applyBorder="1"/>
    <xf numFmtId="164" fontId="11" fillId="0" borderId="10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wrapText="1"/>
    </xf>
    <xf numFmtId="0" fontId="0" fillId="0" borderId="12" xfId="0" applyBorder="1"/>
    <xf numFmtId="0" fontId="11" fillId="0" borderId="10" xfId="0" applyFont="1" applyBorder="1" applyAlignment="1">
      <alignment horizontal="left" vertical="center" wrapText="1"/>
    </xf>
    <xf numFmtId="164" fontId="11" fillId="0" borderId="1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left" wrapText="1"/>
    </xf>
    <xf numFmtId="0" fontId="11" fillId="0" borderId="12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4" fontId="11" fillId="0" borderId="15" xfId="0" applyNumberFormat="1" applyFont="1" applyBorder="1" applyAlignment="1">
      <alignment horizontal="center" vertical="center"/>
    </xf>
    <xf numFmtId="0" fontId="0" fillId="0" borderId="19" xfId="0" applyBorder="1"/>
    <xf numFmtId="0" fontId="11" fillId="0" borderId="10" xfId="0" applyFont="1" applyBorder="1"/>
    <xf numFmtId="167" fontId="11" fillId="0" borderId="15" xfId="0" applyNumberFormat="1" applyFont="1" applyBorder="1" applyAlignment="1">
      <alignment horizontal="center" vertical="center"/>
    </xf>
    <xf numFmtId="0" fontId="11" fillId="0" borderId="6" xfId="0" applyFont="1" applyBorder="1"/>
    <xf numFmtId="167" fontId="11" fillId="0" borderId="7" xfId="0" applyNumberFormat="1" applyFont="1" applyBorder="1" applyAlignment="1">
      <alignment horizontal="center" vertical="center"/>
    </xf>
    <xf numFmtId="0" fontId="11" fillId="0" borderId="12" xfId="0" applyFont="1" applyBorder="1"/>
    <xf numFmtId="0" fontId="0" fillId="0" borderId="21" xfId="0" applyBorder="1"/>
    <xf numFmtId="0" fontId="11" fillId="0" borderId="19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6" xfId="0" applyBorder="1"/>
    <xf numFmtId="0" fontId="13" fillId="0" borderId="13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center"/>
    </xf>
    <xf numFmtId="0" fontId="0" fillId="0" borderId="20" xfId="0" applyBorder="1"/>
    <xf numFmtId="0" fontId="14" fillId="0" borderId="7" xfId="0" applyFont="1" applyBorder="1" applyAlignment="1">
      <alignment horizontal="left"/>
    </xf>
    <xf numFmtId="0" fontId="11" fillId="0" borderId="16" xfId="0" applyFont="1" applyBorder="1"/>
    <xf numFmtId="164" fontId="11" fillId="0" borderId="7" xfId="0" applyNumberFormat="1" applyFont="1" applyBorder="1" applyAlignment="1">
      <alignment horizontal="center" vertical="center"/>
    </xf>
    <xf numFmtId="0" fontId="11" fillId="0" borderId="25" xfId="0" applyFont="1" applyBorder="1"/>
    <xf numFmtId="0" fontId="0" fillId="0" borderId="1" xfId="0" applyBorder="1"/>
    <xf numFmtId="0" fontId="14" fillId="0" borderId="7" xfId="0" applyFont="1" applyBorder="1"/>
    <xf numFmtId="0" fontId="11" fillId="0" borderId="11" xfId="0" applyFont="1" applyBorder="1"/>
    <xf numFmtId="167" fontId="11" fillId="0" borderId="22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0" fontId="14" fillId="0" borderId="13" xfId="0" applyFont="1" applyBorder="1"/>
    <xf numFmtId="0" fontId="11" fillId="0" borderId="26" xfId="0" applyFont="1" applyBorder="1"/>
    <xf numFmtId="0" fontId="11" fillId="0" borderId="0" xfId="0" applyFont="1"/>
    <xf numFmtId="0" fontId="0" fillId="0" borderId="19" xfId="0" applyBorder="1" applyAlignment="1">
      <alignment horizontal="left"/>
    </xf>
    <xf numFmtId="0" fontId="6" fillId="0" borderId="0" xfId="0" applyFont="1" applyAlignment="1">
      <alignment horizontal="center"/>
    </xf>
    <xf numFmtId="166" fontId="10" fillId="0" borderId="10" xfId="0" applyNumberFormat="1" applyFont="1" applyBorder="1" applyAlignment="1">
      <alignment horizontal="center" vertical="center" wrapText="1"/>
    </xf>
    <xf numFmtId="0" fontId="11" fillId="0" borderId="20" xfId="0" applyFont="1" applyBorder="1"/>
    <xf numFmtId="0" fontId="13" fillId="0" borderId="0" xfId="0" applyFont="1" applyAlignment="1">
      <alignment horizontal="left"/>
    </xf>
    <xf numFmtId="164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11" fillId="0" borderId="27" xfId="0" applyNumberFormat="1" applyFont="1" applyBorder="1" applyAlignment="1">
      <alignment horizontal="center" vertical="center"/>
    </xf>
    <xf numFmtId="0" fontId="20" fillId="0" borderId="7" xfId="0" applyFont="1" applyBorder="1"/>
    <xf numFmtId="0" fontId="20" fillId="0" borderId="13" xfId="0" applyFont="1" applyBorder="1"/>
    <xf numFmtId="0" fontId="11" fillId="0" borderId="28" xfId="0" applyFont="1" applyBorder="1"/>
    <xf numFmtId="0" fontId="11" fillId="0" borderId="24" xfId="0" applyFont="1" applyBorder="1"/>
    <xf numFmtId="0" fontId="20" fillId="0" borderId="0" xfId="0" applyFont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164" fontId="11" fillId="0" borderId="7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164" fontId="0" fillId="0" borderId="19" xfId="0" applyNumberFormat="1" applyBorder="1" applyAlignment="1">
      <alignment horizontal="center"/>
    </xf>
    <xf numFmtId="164" fontId="11" fillId="0" borderId="18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left" wrapText="1"/>
    </xf>
    <xf numFmtId="164" fontId="11" fillId="0" borderId="2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wrapText="1"/>
    </xf>
    <xf numFmtId="0" fontId="11" fillId="0" borderId="30" xfId="0" applyFont="1" applyBorder="1" applyAlignment="1">
      <alignment horizontal="left" vertical="center" wrapText="1"/>
    </xf>
    <xf numFmtId="164" fontId="0" fillId="0" borderId="21" xfId="0" applyNumberFormat="1" applyBorder="1" applyAlignment="1">
      <alignment horizont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164" fontId="11" fillId="0" borderId="19" xfId="0" applyNumberFormat="1" applyFont="1" applyBorder="1" applyAlignment="1">
      <alignment horizontal="center" vertical="center"/>
    </xf>
    <xf numFmtId="0" fontId="11" fillId="0" borderId="29" xfId="0" applyFont="1" applyBorder="1"/>
    <xf numFmtId="166" fontId="10" fillId="0" borderId="4" xfId="0" applyNumberFormat="1" applyFont="1" applyBorder="1" applyAlignment="1">
      <alignment horizontal="center" vertical="center" wrapText="1"/>
    </xf>
    <xf numFmtId="167" fontId="11" fillId="0" borderId="25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15" xfId="0" applyFont="1" applyBorder="1"/>
    <xf numFmtId="0" fontId="0" fillId="0" borderId="15" xfId="0" applyBorder="1"/>
    <xf numFmtId="164" fontId="11" fillId="0" borderId="19" xfId="0" applyNumberFormat="1" applyFont="1" applyBorder="1" applyAlignment="1">
      <alignment vertical="center"/>
    </xf>
    <xf numFmtId="0" fontId="0" fillId="0" borderId="24" xfId="0" applyBorder="1"/>
    <xf numFmtId="0" fontId="0" fillId="0" borderId="29" xfId="0" applyBorder="1"/>
    <xf numFmtId="0" fontId="0" fillId="0" borderId="9" xfId="0" applyBorder="1"/>
    <xf numFmtId="0" fontId="13" fillId="0" borderId="12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11" fillId="0" borderId="12" xfId="0" applyFont="1" applyBorder="1" applyAlignment="1">
      <alignment horizontal="left" vertical="center" wrapText="1"/>
    </xf>
    <xf numFmtId="0" fontId="20" fillId="0" borderId="10" xfId="0" applyFont="1" applyBorder="1"/>
    <xf numFmtId="164" fontId="11" fillId="0" borderId="25" xfId="0" applyNumberFormat="1" applyFont="1" applyBorder="1" applyAlignment="1">
      <alignment vertical="center"/>
    </xf>
    <xf numFmtId="0" fontId="13" fillId="0" borderId="27" xfId="0" applyFont="1" applyBorder="1" applyAlignment="1">
      <alignment horizontal="left"/>
    </xf>
    <xf numFmtId="164" fontId="11" fillId="0" borderId="11" xfId="0" applyNumberFormat="1" applyFont="1" applyBorder="1" applyAlignment="1">
      <alignment vertical="center"/>
    </xf>
    <xf numFmtId="164" fontId="11" fillId="0" borderId="30" xfId="0" applyNumberFormat="1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3" fillId="0" borderId="14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0</xdr:row>
      <xdr:rowOff>76200</xdr:rowOff>
    </xdr:from>
    <xdr:to>
      <xdr:col>8</xdr:col>
      <xdr:colOff>200025</xdr:colOff>
      <xdr:row>5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1038225" y="457200"/>
          <a:ext cx="7286625" cy="8763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>
            <a:buNone/>
          </a:pPr>
          <a:r>
            <a:rPr lang="ru-RU" sz="4000" i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Преобрази свой Дом !</a:t>
          </a:r>
        </a:p>
      </xdr:txBody>
    </xdr:sp>
    <xdr:clientData/>
  </xdr:twoCellAnchor>
  <xdr:twoCellAnchor editAs="oneCell">
    <xdr:from>
      <xdr:col>0</xdr:col>
      <xdr:colOff>0</xdr:colOff>
      <xdr:row>8</xdr:row>
      <xdr:rowOff>129376</xdr:rowOff>
    </xdr:from>
    <xdr:to>
      <xdr:col>9</xdr:col>
      <xdr:colOff>266699</xdr:colOff>
      <xdr:row>31</xdr:row>
      <xdr:rowOff>123824</xdr:rowOff>
    </xdr:to>
    <xdr:pic>
      <xdr:nvPicPr>
        <xdr:cNvPr id="3" name="Picture 96" descr="File0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376"/>
          <a:ext cx="9001124" cy="4375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97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2562225" y="17735550"/>
          <a:ext cx="0" cy="34575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9525</xdr:colOff>
      <xdr:row>73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7734300"/>
          <a:ext cx="9525" cy="86487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409575</xdr:colOff>
      <xdr:row>56</xdr:row>
      <xdr:rowOff>57150</xdr:rowOff>
    </xdr:from>
    <xdr:to>
      <xdr:col>0</xdr:col>
      <xdr:colOff>504825</xdr:colOff>
      <xdr:row>56</xdr:row>
      <xdr:rowOff>152400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409575" y="12268200"/>
          <a:ext cx="9525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56</xdr:row>
      <xdr:rowOff>152400</xdr:rowOff>
    </xdr:from>
    <xdr:to>
      <xdr:col>0</xdr:col>
      <xdr:colOff>533400</xdr:colOff>
      <xdr:row>56</xdr:row>
      <xdr:rowOff>152400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4095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590550</xdr:colOff>
      <xdr:row>56</xdr:row>
      <xdr:rowOff>9525</xdr:rowOff>
    </xdr:from>
    <xdr:to>
      <xdr:col>0</xdr:col>
      <xdr:colOff>762000</xdr:colOff>
      <xdr:row>57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90550" y="12220575"/>
          <a:ext cx="171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1</xdr:col>
      <xdr:colOff>466725</xdr:colOff>
      <xdr:row>57</xdr:row>
      <xdr:rowOff>0</xdr:rowOff>
    </xdr:from>
    <xdr:to>
      <xdr:col>1</xdr:col>
      <xdr:colOff>495300</xdr:colOff>
      <xdr:row>57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685925" y="12411075"/>
          <a:ext cx="28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1181100</xdr:colOff>
      <xdr:row>55</xdr:row>
      <xdr:rowOff>114300</xdr:rowOff>
    </xdr:from>
    <xdr:to>
      <xdr:col>1</xdr:col>
      <xdr:colOff>1257300</xdr:colOff>
      <xdr:row>56</xdr:row>
      <xdr:rowOff>123825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00300" y="12134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37</xdr:row>
      <xdr:rowOff>75962</xdr:rowOff>
    </xdr:from>
    <xdr:to>
      <xdr:col>0</xdr:col>
      <xdr:colOff>1123950</xdr:colOff>
      <xdr:row>41</xdr:row>
      <xdr:rowOff>66675</xdr:rowOff>
    </xdr:to>
    <xdr:pic>
      <xdr:nvPicPr>
        <xdr:cNvPr id="12" name="Picture 28" descr="File00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629412"/>
          <a:ext cx="1038225" cy="752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61</xdr:row>
      <xdr:rowOff>66675</xdr:rowOff>
    </xdr:from>
    <xdr:to>
      <xdr:col>0</xdr:col>
      <xdr:colOff>552450</xdr:colOff>
      <xdr:row>61</xdr:row>
      <xdr:rowOff>152400</xdr:rowOff>
    </xdr:to>
    <xdr:sp macro="" textlink="">
      <xdr:nvSpPr>
        <xdr:cNvPr id="13" name="Line 3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485775" y="13239750"/>
          <a:ext cx="6667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61</xdr:row>
      <xdr:rowOff>152400</xdr:rowOff>
    </xdr:from>
    <xdr:to>
      <xdr:col>0</xdr:col>
      <xdr:colOff>581025</xdr:colOff>
      <xdr:row>61</xdr:row>
      <xdr:rowOff>152400</xdr:rowOff>
    </xdr:to>
    <xdr:sp macro="" textlink="">
      <xdr:nvSpPr>
        <xdr:cNvPr id="14" name="Line 3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76250" y="133254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685800</xdr:colOff>
      <xdr:row>61</xdr:row>
      <xdr:rowOff>0</xdr:rowOff>
    </xdr:from>
    <xdr:to>
      <xdr:col>0</xdr:col>
      <xdr:colOff>962025</xdr:colOff>
      <xdr:row>61</xdr:row>
      <xdr:rowOff>161925</xdr:rowOff>
    </xdr:to>
    <xdr:sp macro="" textlink="">
      <xdr:nvSpPr>
        <xdr:cNvPr id="15" name="Text Box 3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85800" y="13173075"/>
          <a:ext cx="276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22,5</a:t>
          </a:r>
          <a:endParaRPr lang="ru-RU"/>
        </a:p>
      </xdr:txBody>
    </xdr:sp>
    <xdr:clientData/>
  </xdr:twoCellAnchor>
  <xdr:twoCellAnchor>
    <xdr:from>
      <xdr:col>0</xdr:col>
      <xdr:colOff>914400</xdr:colOff>
      <xdr:row>61</xdr:row>
      <xdr:rowOff>9525</xdr:rowOff>
    </xdr:from>
    <xdr:to>
      <xdr:col>0</xdr:col>
      <xdr:colOff>942975</xdr:colOff>
      <xdr:row>61</xdr:row>
      <xdr:rowOff>38100</xdr:rowOff>
    </xdr:to>
    <xdr:sp macro="" textlink="">
      <xdr:nvSpPr>
        <xdr:cNvPr id="16" name="Oval 3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14400" y="13182600"/>
          <a:ext cx="28575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1181100</xdr:colOff>
      <xdr:row>61</xdr:row>
      <xdr:rowOff>114300</xdr:rowOff>
    </xdr:from>
    <xdr:to>
      <xdr:col>1</xdr:col>
      <xdr:colOff>1257300</xdr:colOff>
      <xdr:row>62</xdr:row>
      <xdr:rowOff>123825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400300" y="1328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60</xdr:row>
      <xdr:rowOff>114300</xdr:rowOff>
    </xdr:from>
    <xdr:to>
      <xdr:col>1</xdr:col>
      <xdr:colOff>1257300</xdr:colOff>
      <xdr:row>61</xdr:row>
      <xdr:rowOff>123825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400300" y="130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66</xdr:row>
      <xdr:rowOff>114300</xdr:rowOff>
    </xdr:from>
    <xdr:to>
      <xdr:col>1</xdr:col>
      <xdr:colOff>1257300</xdr:colOff>
      <xdr:row>67</xdr:row>
      <xdr:rowOff>123825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400300" y="14249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65</xdr:row>
      <xdr:rowOff>114300</xdr:rowOff>
    </xdr:from>
    <xdr:to>
      <xdr:col>1</xdr:col>
      <xdr:colOff>1257300</xdr:colOff>
      <xdr:row>66</xdr:row>
      <xdr:rowOff>123825</xdr:rowOff>
    </xdr:to>
    <xdr:sp macro="" textlink="">
      <xdr:nvSpPr>
        <xdr:cNvPr id="20" name="Text Box 4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400300" y="14058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1181100</xdr:colOff>
      <xdr:row>79</xdr:row>
      <xdr:rowOff>114300</xdr:rowOff>
    </xdr:from>
    <xdr:to>
      <xdr:col>6</xdr:col>
      <xdr:colOff>1257300</xdr:colOff>
      <xdr:row>80</xdr:row>
      <xdr:rowOff>123825</xdr:rowOff>
    </xdr:to>
    <xdr:sp macro="" textlink="">
      <xdr:nvSpPr>
        <xdr:cNvPr id="21" name="Text Box 4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886575" y="1668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1181100</xdr:colOff>
      <xdr:row>69</xdr:row>
      <xdr:rowOff>114300</xdr:rowOff>
    </xdr:from>
    <xdr:to>
      <xdr:col>6</xdr:col>
      <xdr:colOff>1257300</xdr:colOff>
      <xdr:row>69</xdr:row>
      <xdr:rowOff>200025</xdr:rowOff>
    </xdr:to>
    <xdr:sp macro="" textlink="">
      <xdr:nvSpPr>
        <xdr:cNvPr id="22" name="Text Box 4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886575" y="15163800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857250</xdr:colOff>
      <xdr:row>63</xdr:row>
      <xdr:rowOff>9525</xdr:rowOff>
    </xdr:from>
    <xdr:to>
      <xdr:col>6</xdr:col>
      <xdr:colOff>1304925</xdr:colOff>
      <xdr:row>65</xdr:row>
      <xdr:rowOff>38100</xdr:rowOff>
    </xdr:to>
    <xdr:pic>
      <xdr:nvPicPr>
        <xdr:cNvPr id="31" name="Picture 60" descr="File025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3573125"/>
          <a:ext cx="4476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1000125</xdr:colOff>
      <xdr:row>48</xdr:row>
      <xdr:rowOff>123825</xdr:rowOff>
    </xdr:from>
    <xdr:to>
      <xdr:col>1</xdr:col>
      <xdr:colOff>1323975</xdr:colOff>
      <xdr:row>50</xdr:row>
      <xdr:rowOff>114300</xdr:rowOff>
    </xdr:to>
    <xdr:pic>
      <xdr:nvPicPr>
        <xdr:cNvPr id="34" name="Picture 6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0801350"/>
          <a:ext cx="323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43</xdr:row>
      <xdr:rowOff>0</xdr:rowOff>
    </xdr:from>
    <xdr:to>
      <xdr:col>1</xdr:col>
      <xdr:colOff>1285875</xdr:colOff>
      <xdr:row>46</xdr:row>
      <xdr:rowOff>9525</xdr:rowOff>
    </xdr:to>
    <xdr:pic>
      <xdr:nvPicPr>
        <xdr:cNvPr id="35" name="Picture 6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705975"/>
          <a:ext cx="3524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58</xdr:row>
      <xdr:rowOff>9525</xdr:rowOff>
    </xdr:from>
    <xdr:to>
      <xdr:col>1</xdr:col>
      <xdr:colOff>1314450</xdr:colOff>
      <xdr:row>60</xdr:row>
      <xdr:rowOff>38100</xdr:rowOff>
    </xdr:to>
    <xdr:pic>
      <xdr:nvPicPr>
        <xdr:cNvPr id="36" name="Picture 6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2611100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63</xdr:row>
      <xdr:rowOff>76200</xdr:rowOff>
    </xdr:from>
    <xdr:to>
      <xdr:col>1</xdr:col>
      <xdr:colOff>1162050</xdr:colOff>
      <xdr:row>65</xdr:row>
      <xdr:rowOff>66675</xdr:rowOff>
    </xdr:to>
    <xdr:pic>
      <xdr:nvPicPr>
        <xdr:cNvPr id="37" name="Picture 6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3677900"/>
          <a:ext cx="342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1104900</xdr:colOff>
      <xdr:row>63</xdr:row>
      <xdr:rowOff>76200</xdr:rowOff>
    </xdr:from>
    <xdr:to>
      <xdr:col>1</xdr:col>
      <xdr:colOff>1362075</xdr:colOff>
      <xdr:row>65</xdr:row>
      <xdr:rowOff>76200</xdr:rowOff>
    </xdr:to>
    <xdr:pic>
      <xdr:nvPicPr>
        <xdr:cNvPr id="38" name="Picture 6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3677900"/>
          <a:ext cx="257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53</xdr:row>
      <xdr:rowOff>104775</xdr:rowOff>
    </xdr:from>
    <xdr:to>
      <xdr:col>1</xdr:col>
      <xdr:colOff>1276350</xdr:colOff>
      <xdr:row>55</xdr:row>
      <xdr:rowOff>85725</xdr:rowOff>
    </xdr:to>
    <xdr:pic>
      <xdr:nvPicPr>
        <xdr:cNvPr id="39" name="Picture 7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17443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38</xdr:row>
      <xdr:rowOff>9525</xdr:rowOff>
    </xdr:from>
    <xdr:to>
      <xdr:col>1</xdr:col>
      <xdr:colOff>1343025</xdr:colOff>
      <xdr:row>40</xdr:row>
      <xdr:rowOff>114300</xdr:rowOff>
    </xdr:to>
    <xdr:pic>
      <xdr:nvPicPr>
        <xdr:cNvPr id="40" name="Picture 7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87534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1181100</xdr:colOff>
      <xdr:row>89</xdr:row>
      <xdr:rowOff>114300</xdr:rowOff>
    </xdr:from>
    <xdr:to>
      <xdr:col>1</xdr:col>
      <xdr:colOff>1257300</xdr:colOff>
      <xdr:row>90</xdr:row>
      <xdr:rowOff>142875</xdr:rowOff>
    </xdr:to>
    <xdr:sp macro="" textlink="">
      <xdr:nvSpPr>
        <xdr:cNvPr id="47" name="Text Box 9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00300" y="186118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73</xdr:row>
      <xdr:rowOff>114300</xdr:rowOff>
    </xdr:from>
    <xdr:to>
      <xdr:col>1</xdr:col>
      <xdr:colOff>1257300</xdr:colOff>
      <xdr:row>74</xdr:row>
      <xdr:rowOff>123825</xdr:rowOff>
    </xdr:to>
    <xdr:sp macro="" textlink="">
      <xdr:nvSpPr>
        <xdr:cNvPr id="48" name="Text Box 9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00300" y="16497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94</xdr:row>
      <xdr:rowOff>114300</xdr:rowOff>
    </xdr:from>
    <xdr:to>
      <xdr:col>1</xdr:col>
      <xdr:colOff>1257300</xdr:colOff>
      <xdr:row>95</xdr:row>
      <xdr:rowOff>123825</xdr:rowOff>
    </xdr:to>
    <xdr:sp macro="" textlink="">
      <xdr:nvSpPr>
        <xdr:cNvPr id="50" name="Text Box 1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00300" y="19764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99</xdr:row>
      <xdr:rowOff>114300</xdr:rowOff>
    </xdr:from>
    <xdr:to>
      <xdr:col>1</xdr:col>
      <xdr:colOff>1257300</xdr:colOff>
      <xdr:row>100</xdr:row>
      <xdr:rowOff>123825</xdr:rowOff>
    </xdr:to>
    <xdr:sp macro="" textlink="">
      <xdr:nvSpPr>
        <xdr:cNvPr id="51" name="Text Box 11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00300" y="20726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771525</xdr:colOff>
      <xdr:row>56</xdr:row>
      <xdr:rowOff>9525</xdr:rowOff>
    </xdr:from>
    <xdr:to>
      <xdr:col>0</xdr:col>
      <xdr:colOff>800100</xdr:colOff>
      <xdr:row>56</xdr:row>
      <xdr:rowOff>38100</xdr:rowOff>
    </xdr:to>
    <xdr:sp macro="" textlink="">
      <xdr:nvSpPr>
        <xdr:cNvPr id="52" name="Oval 11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 flipH="1">
          <a:off x="771525" y="12220575"/>
          <a:ext cx="28575" cy="285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1181100</xdr:colOff>
      <xdr:row>60</xdr:row>
      <xdr:rowOff>114300</xdr:rowOff>
    </xdr:from>
    <xdr:to>
      <xdr:col>1</xdr:col>
      <xdr:colOff>1257300</xdr:colOff>
      <xdr:row>61</xdr:row>
      <xdr:rowOff>123825</xdr:rowOff>
    </xdr:to>
    <xdr:sp macro="" textlink="">
      <xdr:nvSpPr>
        <xdr:cNvPr id="53" name="Text Box 11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400300" y="130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83</xdr:row>
      <xdr:rowOff>114300</xdr:rowOff>
    </xdr:from>
    <xdr:to>
      <xdr:col>1</xdr:col>
      <xdr:colOff>1257300</xdr:colOff>
      <xdr:row>84</xdr:row>
      <xdr:rowOff>123825</xdr:rowOff>
    </xdr:to>
    <xdr:sp macro="" textlink="">
      <xdr:nvSpPr>
        <xdr:cNvPr id="55" name="Text Box 1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400300" y="17459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88</xdr:row>
      <xdr:rowOff>114300</xdr:rowOff>
    </xdr:from>
    <xdr:to>
      <xdr:col>1</xdr:col>
      <xdr:colOff>1257300</xdr:colOff>
      <xdr:row>89</xdr:row>
      <xdr:rowOff>152400</xdr:rowOff>
    </xdr:to>
    <xdr:sp macro="" textlink="">
      <xdr:nvSpPr>
        <xdr:cNvPr id="56" name="Text Box 12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400300" y="184213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93</xdr:row>
      <xdr:rowOff>114300</xdr:rowOff>
    </xdr:from>
    <xdr:to>
      <xdr:col>1</xdr:col>
      <xdr:colOff>1257300</xdr:colOff>
      <xdr:row>94</xdr:row>
      <xdr:rowOff>123825</xdr:rowOff>
    </xdr:to>
    <xdr:sp macro="" textlink="">
      <xdr:nvSpPr>
        <xdr:cNvPr id="57" name="Text Box 12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400300" y="19573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80</xdr:row>
      <xdr:rowOff>160394</xdr:rowOff>
    </xdr:from>
    <xdr:to>
      <xdr:col>0</xdr:col>
      <xdr:colOff>981075</xdr:colOff>
      <xdr:row>84</xdr:row>
      <xdr:rowOff>70077</xdr:rowOff>
    </xdr:to>
    <xdr:pic>
      <xdr:nvPicPr>
        <xdr:cNvPr id="60" name="Picture 1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727352">
          <a:off x="133350" y="17876894"/>
          <a:ext cx="847725" cy="68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123825</xdr:colOff>
      <xdr:row>95</xdr:row>
      <xdr:rowOff>49921</xdr:rowOff>
    </xdr:from>
    <xdr:to>
      <xdr:col>5</xdr:col>
      <xdr:colOff>1143000</xdr:colOff>
      <xdr:row>99</xdr:row>
      <xdr:rowOff>152400</xdr:rowOff>
    </xdr:to>
    <xdr:pic>
      <xdr:nvPicPr>
        <xdr:cNvPr id="62" name="Picture 12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0652496"/>
          <a:ext cx="1019175" cy="864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152400</xdr:colOff>
      <xdr:row>75</xdr:row>
      <xdr:rowOff>66675</xdr:rowOff>
    </xdr:from>
    <xdr:to>
      <xdr:col>5</xdr:col>
      <xdr:colOff>1114425</xdr:colOff>
      <xdr:row>79</xdr:row>
      <xdr:rowOff>152400</xdr:rowOff>
    </xdr:to>
    <xdr:pic>
      <xdr:nvPicPr>
        <xdr:cNvPr id="63" name="Picture 13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6821150"/>
          <a:ext cx="962025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152400</xdr:colOff>
      <xdr:row>80</xdr:row>
      <xdr:rowOff>152400</xdr:rowOff>
    </xdr:from>
    <xdr:to>
      <xdr:col>5</xdr:col>
      <xdr:colOff>1085850</xdr:colOff>
      <xdr:row>84</xdr:row>
      <xdr:rowOff>19050</xdr:rowOff>
    </xdr:to>
    <xdr:pic>
      <xdr:nvPicPr>
        <xdr:cNvPr id="64" name="Picture 13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868900"/>
          <a:ext cx="9334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247650</xdr:colOff>
      <xdr:row>85</xdr:row>
      <xdr:rowOff>180975</xdr:rowOff>
    </xdr:from>
    <xdr:to>
      <xdr:col>5</xdr:col>
      <xdr:colOff>1038225</xdr:colOff>
      <xdr:row>89</xdr:row>
      <xdr:rowOff>19050</xdr:rowOff>
    </xdr:to>
    <xdr:pic>
      <xdr:nvPicPr>
        <xdr:cNvPr id="65" name="Picture 13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8859500"/>
          <a:ext cx="79057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152400</xdr:colOff>
      <xdr:row>90</xdr:row>
      <xdr:rowOff>19050</xdr:rowOff>
    </xdr:from>
    <xdr:to>
      <xdr:col>5</xdr:col>
      <xdr:colOff>1019175</xdr:colOff>
      <xdr:row>94</xdr:row>
      <xdr:rowOff>180975</xdr:rowOff>
    </xdr:to>
    <xdr:pic>
      <xdr:nvPicPr>
        <xdr:cNvPr id="68" name="Picture 13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9659600"/>
          <a:ext cx="86677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114300</xdr:colOff>
      <xdr:row>47</xdr:row>
      <xdr:rowOff>38100</xdr:rowOff>
    </xdr:from>
    <xdr:to>
      <xdr:col>0</xdr:col>
      <xdr:colOff>1085850</xdr:colOff>
      <xdr:row>51</xdr:row>
      <xdr:rowOff>152400</xdr:rowOff>
    </xdr:to>
    <xdr:pic>
      <xdr:nvPicPr>
        <xdr:cNvPr id="75" name="Picture 14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525125"/>
          <a:ext cx="97155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95250</xdr:colOff>
      <xdr:row>57</xdr:row>
      <xdr:rowOff>19050</xdr:rowOff>
    </xdr:from>
    <xdr:to>
      <xdr:col>0</xdr:col>
      <xdr:colOff>1047750</xdr:colOff>
      <xdr:row>61</xdr:row>
      <xdr:rowOff>28575</xdr:rowOff>
    </xdr:to>
    <xdr:pic>
      <xdr:nvPicPr>
        <xdr:cNvPr id="76" name="Picture 14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430125"/>
          <a:ext cx="9525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209550</xdr:colOff>
      <xdr:row>52</xdr:row>
      <xdr:rowOff>19050</xdr:rowOff>
    </xdr:from>
    <xdr:to>
      <xdr:col>0</xdr:col>
      <xdr:colOff>942975</xdr:colOff>
      <xdr:row>55</xdr:row>
      <xdr:rowOff>180975</xdr:rowOff>
    </xdr:to>
    <xdr:pic>
      <xdr:nvPicPr>
        <xdr:cNvPr id="77" name="Picture 14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68100"/>
          <a:ext cx="73342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142875</xdr:colOff>
      <xdr:row>62</xdr:row>
      <xdr:rowOff>9525</xdr:rowOff>
    </xdr:from>
    <xdr:to>
      <xdr:col>0</xdr:col>
      <xdr:colOff>1057275</xdr:colOff>
      <xdr:row>66</xdr:row>
      <xdr:rowOff>161925</xdr:rowOff>
    </xdr:to>
    <xdr:pic>
      <xdr:nvPicPr>
        <xdr:cNvPr id="78" name="Picture 14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82625"/>
          <a:ext cx="9144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114300</xdr:colOff>
      <xdr:row>42</xdr:row>
      <xdr:rowOff>57657</xdr:rowOff>
    </xdr:from>
    <xdr:to>
      <xdr:col>0</xdr:col>
      <xdr:colOff>962025</xdr:colOff>
      <xdr:row>46</xdr:row>
      <xdr:rowOff>152400</xdr:rowOff>
    </xdr:to>
    <xdr:pic>
      <xdr:nvPicPr>
        <xdr:cNvPr id="79" name="Picture 14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306432"/>
          <a:ext cx="847725" cy="856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28575</xdr:colOff>
      <xdr:row>75</xdr:row>
      <xdr:rowOff>85725</xdr:rowOff>
    </xdr:from>
    <xdr:to>
      <xdr:col>0</xdr:col>
      <xdr:colOff>1085850</xdr:colOff>
      <xdr:row>79</xdr:row>
      <xdr:rowOff>114300</xdr:rowOff>
    </xdr:to>
    <xdr:pic>
      <xdr:nvPicPr>
        <xdr:cNvPr id="82" name="Picture 12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840200"/>
          <a:ext cx="105727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85725</xdr:colOff>
      <xdr:row>62</xdr:row>
      <xdr:rowOff>85725</xdr:rowOff>
    </xdr:from>
    <xdr:to>
      <xdr:col>5</xdr:col>
      <xdr:colOff>1152525</xdr:colOff>
      <xdr:row>66</xdr:row>
      <xdr:rowOff>180975</xdr:rowOff>
    </xdr:to>
    <xdr:pic>
      <xdr:nvPicPr>
        <xdr:cNvPr id="83" name="Picture 12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496925"/>
          <a:ext cx="10668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1181100</xdr:colOff>
      <xdr:row>89</xdr:row>
      <xdr:rowOff>114300</xdr:rowOff>
    </xdr:from>
    <xdr:to>
      <xdr:col>1</xdr:col>
      <xdr:colOff>1257300</xdr:colOff>
      <xdr:row>90</xdr:row>
      <xdr:rowOff>123825</xdr:rowOff>
    </xdr:to>
    <xdr:sp macro="" textlink="">
      <xdr:nvSpPr>
        <xdr:cNvPr id="86" name="Text Box 1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343150" y="19888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94</xdr:row>
      <xdr:rowOff>114300</xdr:rowOff>
    </xdr:from>
    <xdr:to>
      <xdr:col>1</xdr:col>
      <xdr:colOff>1257300</xdr:colOff>
      <xdr:row>95</xdr:row>
      <xdr:rowOff>123825</xdr:rowOff>
    </xdr:to>
    <xdr:sp macro="" textlink="">
      <xdr:nvSpPr>
        <xdr:cNvPr id="87" name="Text Box 11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343150" y="21040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1181100</xdr:colOff>
      <xdr:row>67</xdr:row>
      <xdr:rowOff>114300</xdr:rowOff>
    </xdr:from>
    <xdr:to>
      <xdr:col>1</xdr:col>
      <xdr:colOff>1257300</xdr:colOff>
      <xdr:row>68</xdr:row>
      <xdr:rowOff>0</xdr:rowOff>
    </xdr:to>
    <xdr:sp macro="" textlink="">
      <xdr:nvSpPr>
        <xdr:cNvPr id="84" name="Text Box 11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343150" y="21183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1181100</xdr:colOff>
      <xdr:row>94</xdr:row>
      <xdr:rowOff>114300</xdr:rowOff>
    </xdr:from>
    <xdr:ext cx="76200" cy="228600"/>
    <xdr:sp macro="" textlink="">
      <xdr:nvSpPr>
        <xdr:cNvPr id="85" name="Text Box 9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94</xdr:row>
      <xdr:rowOff>114300</xdr:rowOff>
    </xdr:from>
    <xdr:ext cx="76200" cy="209550"/>
    <xdr:sp macro="" textlink="">
      <xdr:nvSpPr>
        <xdr:cNvPr id="88" name="Text Box 1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99</xdr:row>
      <xdr:rowOff>114300</xdr:rowOff>
    </xdr:from>
    <xdr:ext cx="76200" cy="209550"/>
    <xdr:sp macro="" textlink="">
      <xdr:nvSpPr>
        <xdr:cNvPr id="89" name="Text Box 1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98</xdr:row>
      <xdr:rowOff>114300</xdr:rowOff>
    </xdr:from>
    <xdr:ext cx="76200" cy="200025"/>
    <xdr:sp macro="" textlink="">
      <xdr:nvSpPr>
        <xdr:cNvPr id="90" name="Text Box 1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343150" y="20326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99</xdr:row>
      <xdr:rowOff>114300</xdr:rowOff>
    </xdr:from>
    <xdr:ext cx="76200" cy="209550"/>
    <xdr:sp macro="" textlink="">
      <xdr:nvSpPr>
        <xdr:cNvPr id="91" name="Text Box 11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99</xdr:row>
      <xdr:rowOff>114300</xdr:rowOff>
    </xdr:from>
    <xdr:ext cx="76200" cy="228600"/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99</xdr:row>
      <xdr:rowOff>114300</xdr:rowOff>
    </xdr:from>
    <xdr:ext cx="76200" cy="209550"/>
    <xdr:sp macro="" textlink="">
      <xdr:nvSpPr>
        <xdr:cNvPr id="93" name="Text Box 1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95</xdr:row>
      <xdr:rowOff>47625</xdr:rowOff>
    </xdr:from>
    <xdr:to>
      <xdr:col>0</xdr:col>
      <xdr:colOff>1038225</xdr:colOff>
      <xdr:row>99</xdr:row>
      <xdr:rowOff>150104</xdr:rowOff>
    </xdr:to>
    <xdr:pic>
      <xdr:nvPicPr>
        <xdr:cNvPr id="94" name="Picture 12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650200"/>
          <a:ext cx="1019175" cy="864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6</xdr:col>
      <xdr:colOff>1181100</xdr:colOff>
      <xdr:row>94</xdr:row>
      <xdr:rowOff>114300</xdr:rowOff>
    </xdr:from>
    <xdr:ext cx="76200" cy="228600"/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99</xdr:row>
      <xdr:rowOff>114300</xdr:rowOff>
    </xdr:from>
    <xdr:ext cx="76200" cy="209550"/>
    <xdr:sp macro="" textlink="">
      <xdr:nvSpPr>
        <xdr:cNvPr id="96" name="Text Box 1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98</xdr:row>
      <xdr:rowOff>114300</xdr:rowOff>
    </xdr:from>
    <xdr:ext cx="76200" cy="200025"/>
    <xdr:sp macro="" textlink="">
      <xdr:nvSpPr>
        <xdr:cNvPr id="97" name="Text Box 12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343150" y="20326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94</xdr:row>
      <xdr:rowOff>114300</xdr:rowOff>
    </xdr:from>
    <xdr:ext cx="76200" cy="209550"/>
    <xdr:sp macro="" textlink="">
      <xdr:nvSpPr>
        <xdr:cNvPr id="98" name="Text Box 1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99</xdr:row>
      <xdr:rowOff>114300</xdr:rowOff>
    </xdr:from>
    <xdr:ext cx="76200" cy="209550"/>
    <xdr:sp macro="" textlink="">
      <xdr:nvSpPr>
        <xdr:cNvPr id="99" name="Text Box 1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99</xdr:row>
      <xdr:rowOff>114300</xdr:rowOff>
    </xdr:from>
    <xdr:ext cx="76200" cy="228600"/>
    <xdr:sp macro="" textlink="">
      <xdr:nvSpPr>
        <xdr:cNvPr id="100" name="Text Box 9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99</xdr:row>
      <xdr:rowOff>114300</xdr:rowOff>
    </xdr:from>
    <xdr:ext cx="76200" cy="209550"/>
    <xdr:sp macro="" textlink="">
      <xdr:nvSpPr>
        <xdr:cNvPr id="101" name="Text Box 1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343150" y="20516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66</xdr:row>
      <xdr:rowOff>114300</xdr:rowOff>
    </xdr:from>
    <xdr:ext cx="76200" cy="228600"/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65</xdr:row>
      <xdr:rowOff>114300</xdr:rowOff>
    </xdr:from>
    <xdr:ext cx="76200" cy="228600"/>
    <xdr:sp macro="" textlink="">
      <xdr:nvSpPr>
        <xdr:cNvPr id="108" name="Text Box 12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343150" y="193643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66</xdr:row>
      <xdr:rowOff>114300</xdr:rowOff>
    </xdr:from>
    <xdr:ext cx="76200" cy="209550"/>
    <xdr:sp macro="" textlink="">
      <xdr:nvSpPr>
        <xdr:cNvPr id="109" name="Text Box 1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343150" y="1955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67466</xdr:colOff>
      <xdr:row>70</xdr:row>
      <xdr:rowOff>68971</xdr:rowOff>
    </xdr:from>
    <xdr:to>
      <xdr:col>0</xdr:col>
      <xdr:colOff>1036615</xdr:colOff>
      <xdr:row>74</xdr:row>
      <xdr:rowOff>144316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2442">
          <a:off x="67466" y="15861421"/>
          <a:ext cx="969149" cy="837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85</xdr:row>
      <xdr:rowOff>66727</xdr:rowOff>
    </xdr:from>
    <xdr:to>
      <xdr:col>0</xdr:col>
      <xdr:colOff>942975</xdr:colOff>
      <xdr:row>89</xdr:row>
      <xdr:rowOff>114298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745252"/>
          <a:ext cx="828675" cy="809571"/>
        </a:xfrm>
        <a:prstGeom prst="rect">
          <a:avLst/>
        </a:prstGeom>
      </xdr:spPr>
    </xdr:pic>
    <xdr:clientData/>
  </xdr:twoCellAnchor>
  <xdr:oneCellAnchor>
    <xdr:from>
      <xdr:col>1</xdr:col>
      <xdr:colOff>1181100</xdr:colOff>
      <xdr:row>78</xdr:row>
      <xdr:rowOff>114300</xdr:rowOff>
    </xdr:from>
    <xdr:ext cx="76200" cy="200025"/>
    <xdr:sp macro="" textlink="">
      <xdr:nvSpPr>
        <xdr:cNvPr id="112" name="Text Box 9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343150" y="16478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88</xdr:row>
      <xdr:rowOff>114300</xdr:rowOff>
    </xdr:from>
    <xdr:ext cx="76200" cy="200025"/>
    <xdr:sp macro="" textlink="">
      <xdr:nvSpPr>
        <xdr:cNvPr id="113" name="Text Box 1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343150" y="1840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1181100</xdr:colOff>
      <xdr:row>94</xdr:row>
      <xdr:rowOff>114300</xdr:rowOff>
    </xdr:from>
    <xdr:ext cx="76200" cy="200025"/>
    <xdr:sp macro="" textlink="">
      <xdr:nvSpPr>
        <xdr:cNvPr id="114" name="Text Box 1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343150" y="1840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285752</xdr:colOff>
      <xdr:row>37</xdr:row>
      <xdr:rowOff>141101</xdr:rowOff>
    </xdr:from>
    <xdr:to>
      <xdr:col>5</xdr:col>
      <xdr:colOff>962025</xdr:colOff>
      <xdr:row>41</xdr:row>
      <xdr:rowOff>47625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7" y="8732651"/>
          <a:ext cx="676273" cy="6685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90</xdr:row>
      <xdr:rowOff>66675</xdr:rowOff>
    </xdr:from>
    <xdr:to>
      <xdr:col>0</xdr:col>
      <xdr:colOff>1000125</xdr:colOff>
      <xdr:row>94</xdr:row>
      <xdr:rowOff>180974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9707225"/>
          <a:ext cx="876299" cy="876299"/>
        </a:xfrm>
        <a:prstGeom prst="rect">
          <a:avLst/>
        </a:prstGeom>
      </xdr:spPr>
    </xdr:pic>
    <xdr:clientData/>
  </xdr:twoCellAnchor>
  <xdr:oneCellAnchor>
    <xdr:from>
      <xdr:col>6</xdr:col>
      <xdr:colOff>1181100</xdr:colOff>
      <xdr:row>73</xdr:row>
      <xdr:rowOff>114300</xdr:rowOff>
    </xdr:from>
    <xdr:ext cx="76200" cy="200025"/>
    <xdr:sp macro="" textlink="">
      <xdr:nvSpPr>
        <xdr:cNvPr id="116" name="Text Box 9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343150" y="16478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1181100</xdr:colOff>
      <xdr:row>73</xdr:row>
      <xdr:rowOff>114300</xdr:rowOff>
    </xdr:from>
    <xdr:ext cx="76200" cy="200025"/>
    <xdr:sp macro="" textlink="">
      <xdr:nvSpPr>
        <xdr:cNvPr id="117" name="Text Box 9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343150" y="16478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133351</xdr:colOff>
      <xdr:row>70</xdr:row>
      <xdr:rowOff>28574</xdr:rowOff>
    </xdr:from>
    <xdr:to>
      <xdr:col>5</xdr:col>
      <xdr:colOff>1009651</xdr:colOff>
      <xdr:row>74</xdr:row>
      <xdr:rowOff>142874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6" y="15821024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43</xdr:row>
      <xdr:rowOff>114300</xdr:rowOff>
    </xdr:from>
    <xdr:to>
      <xdr:col>5</xdr:col>
      <xdr:colOff>971550</xdr:colOff>
      <xdr:row>46</xdr:row>
      <xdr:rowOff>19050</xdr:rowOff>
    </xdr:to>
    <xdr:pic>
      <xdr:nvPicPr>
        <xdr:cNvPr id="119" name="Picture 72" descr="DSC0020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lum bright="12000" contrast="-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9858375"/>
          <a:ext cx="752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48</xdr:row>
      <xdr:rowOff>133350</xdr:rowOff>
    </xdr:from>
    <xdr:to>
      <xdr:col>5</xdr:col>
      <xdr:colOff>933450</xdr:colOff>
      <xdr:row>51</xdr:row>
      <xdr:rowOff>57150</xdr:rowOff>
    </xdr:to>
    <xdr:pic>
      <xdr:nvPicPr>
        <xdr:cNvPr id="120" name="Picture 75" descr="DSC0019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839450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53</xdr:row>
      <xdr:rowOff>47625</xdr:rowOff>
    </xdr:from>
    <xdr:to>
      <xdr:col>5</xdr:col>
      <xdr:colOff>1066800</xdr:colOff>
      <xdr:row>56</xdr:row>
      <xdr:rowOff>104775</xdr:rowOff>
    </xdr:to>
    <xdr:pic>
      <xdr:nvPicPr>
        <xdr:cNvPr id="121" name="Picture 73" descr="DSC0020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lum bright="6000"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1715750"/>
          <a:ext cx="838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57</xdr:row>
      <xdr:rowOff>162962</xdr:rowOff>
    </xdr:from>
    <xdr:to>
      <xdr:col>5</xdr:col>
      <xdr:colOff>923925</xdr:colOff>
      <xdr:row>61</xdr:row>
      <xdr:rowOff>147649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9B9E42C-A06F-AB12-5572-B5B8FCEB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2602612"/>
          <a:ext cx="857250" cy="74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l-kam.rubelkam2012@mai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02"/>
  <sheetViews>
    <sheetView tabSelected="1" topLeftCell="A73" zoomScaleNormal="100" workbookViewId="0">
      <selection activeCell="A104" sqref="A104"/>
    </sheetView>
  </sheetViews>
  <sheetFormatPr defaultRowHeight="15" x14ac:dyDescent="0.25"/>
  <cols>
    <col min="1" max="1" width="17.42578125" customWidth="1"/>
    <col min="2" max="2" width="20.85546875" style="1" customWidth="1"/>
    <col min="3" max="3" width="12.5703125" customWidth="1"/>
    <col min="4" max="4" width="8.85546875" style="2" customWidth="1"/>
    <col min="5" max="5" width="8.5703125" customWidth="1"/>
    <col min="6" max="6" width="18.85546875" customWidth="1"/>
    <col min="7" max="7" width="22" customWidth="1"/>
    <col min="8" max="8" width="12.5703125" customWidth="1"/>
    <col min="9" max="9" width="9.28515625" customWidth="1"/>
    <col min="10" max="10" width="8.5703125" customWidth="1"/>
  </cols>
  <sheetData>
    <row r="6" spans="1:10" ht="75" customHeight="1" x14ac:dyDescent="0.25">
      <c r="A6" s="130" t="s">
        <v>73</v>
      </c>
      <c r="B6" s="131"/>
      <c r="C6" s="131"/>
      <c r="F6" s="3" t="s">
        <v>0</v>
      </c>
      <c r="G6" s="4">
        <f ca="1">TODAY()</f>
        <v>46093</v>
      </c>
      <c r="H6" s="132" t="s">
        <v>104</v>
      </c>
      <c r="I6" s="132"/>
      <c r="J6" s="132"/>
    </row>
    <row r="7" spans="1:10" ht="15" customHeight="1" x14ac:dyDescent="0.25">
      <c r="A7" s="133" t="s">
        <v>1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 ht="15" customHeight="1" thickBo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</row>
    <row r="35" spans="1:10" ht="27" customHeight="1" thickBot="1" x14ac:dyDescent="0.3">
      <c r="A35" s="126" t="s">
        <v>2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0" ht="44.25" customHeight="1" thickBot="1" x14ac:dyDescent="0.3">
      <c r="A36" s="5" t="s">
        <v>3</v>
      </c>
      <c r="B36" s="6" t="s">
        <v>4</v>
      </c>
      <c r="C36" s="7" t="s">
        <v>5</v>
      </c>
      <c r="D36" s="8" t="s">
        <v>6</v>
      </c>
      <c r="E36" s="8" t="s">
        <v>7</v>
      </c>
      <c r="F36" s="5" t="s">
        <v>3</v>
      </c>
      <c r="G36" s="6" t="s">
        <v>8</v>
      </c>
      <c r="H36" s="7" t="s">
        <v>5</v>
      </c>
      <c r="I36" s="9" t="s">
        <v>9</v>
      </c>
      <c r="J36" s="8" t="s">
        <v>7</v>
      </c>
    </row>
    <row r="37" spans="1:10" ht="35.25" customHeight="1" thickBot="1" x14ac:dyDescent="0.3">
      <c r="A37" s="135" t="s">
        <v>10</v>
      </c>
      <c r="B37" s="136"/>
      <c r="C37" s="136"/>
      <c r="D37" s="136"/>
      <c r="E37" s="136"/>
      <c r="F37" s="135" t="s">
        <v>94</v>
      </c>
      <c r="G37" s="136"/>
      <c r="H37" s="136"/>
      <c r="I37" s="136"/>
      <c r="J37" s="137"/>
    </row>
    <row r="38" spans="1:10" x14ac:dyDescent="0.25">
      <c r="A38" s="10"/>
      <c r="B38" s="11" t="s">
        <v>11</v>
      </c>
      <c r="C38" s="61" t="s">
        <v>12</v>
      </c>
      <c r="D38" s="53">
        <v>1080</v>
      </c>
      <c r="E38" s="85">
        <f t="shared" ref="E38" si="0">D38/17</f>
        <v>63.529411764705884</v>
      </c>
      <c r="F38" s="14"/>
      <c r="G38" s="111" t="s">
        <v>74</v>
      </c>
      <c r="H38" s="38" t="s">
        <v>12</v>
      </c>
      <c r="I38" s="58">
        <v>1300</v>
      </c>
      <c r="J38" s="41">
        <f t="shared" ref="J38:J40" si="1">I38/4.2</f>
        <v>309.52380952380952</v>
      </c>
    </row>
    <row r="39" spans="1:10" x14ac:dyDescent="0.25">
      <c r="A39" s="15"/>
      <c r="B39" s="16" t="s">
        <v>13</v>
      </c>
      <c r="C39" s="62" t="s">
        <v>15</v>
      </c>
      <c r="D39" s="12">
        <v>1180</v>
      </c>
      <c r="E39" s="85">
        <f>D39/17</f>
        <v>69.411764705882348</v>
      </c>
      <c r="F39" s="17"/>
      <c r="G39" s="110" t="s">
        <v>55</v>
      </c>
      <c r="H39" s="18" t="s">
        <v>16</v>
      </c>
      <c r="I39" s="72">
        <v>1450</v>
      </c>
      <c r="J39" s="19">
        <f t="shared" si="1"/>
        <v>345.23809523809524</v>
      </c>
    </row>
    <row r="40" spans="1:10" x14ac:dyDescent="0.25">
      <c r="A40" s="15"/>
      <c r="B40" s="16" t="s">
        <v>14</v>
      </c>
      <c r="C40" s="62" t="s">
        <v>16</v>
      </c>
      <c r="D40" s="12">
        <v>1180</v>
      </c>
      <c r="E40" s="85">
        <f>D40/17</f>
        <v>69.411764705882348</v>
      </c>
      <c r="F40" s="17"/>
      <c r="G40" s="110" t="s">
        <v>85</v>
      </c>
      <c r="H40" s="18" t="s">
        <v>19</v>
      </c>
      <c r="I40" s="72">
        <v>1450</v>
      </c>
      <c r="J40" s="19">
        <f t="shared" si="1"/>
        <v>345.23809523809524</v>
      </c>
    </row>
    <row r="41" spans="1:10" x14ac:dyDescent="0.25">
      <c r="A41" s="21"/>
      <c r="B41" s="22" t="s">
        <v>17</v>
      </c>
      <c r="C41" s="104" t="s">
        <v>19</v>
      </c>
      <c r="D41" s="12">
        <v>1180</v>
      </c>
      <c r="E41" s="13">
        <f>D41/17</f>
        <v>69.411764705882348</v>
      </c>
      <c r="F41" s="17"/>
      <c r="G41" s="112" t="s">
        <v>86</v>
      </c>
      <c r="H41" s="36"/>
      <c r="I41" s="89"/>
      <c r="J41" s="13"/>
    </row>
    <row r="42" spans="1:10" ht="15.75" thickBot="1" x14ac:dyDescent="0.3">
      <c r="A42" s="21"/>
      <c r="B42" s="24" t="s">
        <v>18</v>
      </c>
      <c r="D42" s="86"/>
      <c r="F42" s="25"/>
      <c r="G42" s="113"/>
      <c r="H42" s="87"/>
      <c r="I42" s="89"/>
      <c r="J42" s="13"/>
    </row>
    <row r="43" spans="1:10" x14ac:dyDescent="0.25">
      <c r="A43" s="10"/>
      <c r="B43" s="32" t="s">
        <v>20</v>
      </c>
      <c r="C43" s="61" t="s">
        <v>12</v>
      </c>
      <c r="D43" s="53">
        <v>1080</v>
      </c>
      <c r="E43" s="117">
        <f>D43/34</f>
        <v>31.764705882352942</v>
      </c>
      <c r="F43" s="114" t="s">
        <v>95</v>
      </c>
      <c r="G43" s="119" t="s">
        <v>63</v>
      </c>
      <c r="H43" s="40" t="s">
        <v>12</v>
      </c>
      <c r="I43" s="41">
        <v>880</v>
      </c>
      <c r="J43" s="41">
        <f>I43/30</f>
        <v>29.333333333333332</v>
      </c>
    </row>
    <row r="44" spans="1:10" x14ac:dyDescent="0.25">
      <c r="A44" s="21"/>
      <c r="B44" s="83" t="s">
        <v>13</v>
      </c>
      <c r="C44" s="62" t="s">
        <v>15</v>
      </c>
      <c r="D44" s="12">
        <v>1180</v>
      </c>
      <c r="E44" s="115">
        <f>D44/34</f>
        <v>34.705882352941174</v>
      </c>
      <c r="F44" s="25"/>
      <c r="G44" s="120" t="s">
        <v>62</v>
      </c>
      <c r="H44" s="42" t="s">
        <v>16</v>
      </c>
      <c r="I44" s="19">
        <v>980</v>
      </c>
      <c r="J44" s="39">
        <f>I44/30</f>
        <v>32.666666666666664</v>
      </c>
    </row>
    <row r="45" spans="1:10" x14ac:dyDescent="0.25">
      <c r="A45" s="21"/>
      <c r="B45" s="28" t="s">
        <v>22</v>
      </c>
      <c r="C45" s="62" t="s">
        <v>16</v>
      </c>
      <c r="D45" s="12">
        <v>1180</v>
      </c>
      <c r="E45" s="115">
        <f>D45/34</f>
        <v>34.705882352941174</v>
      </c>
      <c r="F45" s="25"/>
      <c r="G45" s="120" t="s">
        <v>64</v>
      </c>
      <c r="H45" s="98" t="s">
        <v>19</v>
      </c>
      <c r="I45" s="19">
        <v>980</v>
      </c>
      <c r="J45" s="19">
        <f>I45/30</f>
        <v>32.666666666666664</v>
      </c>
    </row>
    <row r="46" spans="1:10" x14ac:dyDescent="0.25">
      <c r="A46" s="21"/>
      <c r="B46" s="23" t="s">
        <v>17</v>
      </c>
      <c r="C46" s="104" t="s">
        <v>19</v>
      </c>
      <c r="D46" s="12">
        <v>1180</v>
      </c>
      <c r="E46" s="115">
        <f>D46/34</f>
        <v>34.705882352941174</v>
      </c>
      <c r="F46" s="25"/>
      <c r="G46" s="116" t="s">
        <v>65</v>
      </c>
      <c r="H46" s="107"/>
      <c r="I46" s="109"/>
      <c r="J46" s="109"/>
    </row>
    <row r="47" spans="1:10" ht="15.75" thickBot="1" x14ac:dyDescent="0.3">
      <c r="A47" s="29"/>
      <c r="B47" s="44" t="s">
        <v>23</v>
      </c>
      <c r="D47" s="86"/>
      <c r="E47" s="55"/>
      <c r="F47" s="25"/>
      <c r="G47" s="1"/>
      <c r="H47" s="42"/>
      <c r="I47" s="31"/>
      <c r="J47" s="39"/>
    </row>
    <row r="48" spans="1:10" x14ac:dyDescent="0.25">
      <c r="A48" s="10"/>
      <c r="B48" s="32" t="s">
        <v>24</v>
      </c>
      <c r="C48" s="61" t="s">
        <v>12</v>
      </c>
      <c r="D48" s="53">
        <v>1080</v>
      </c>
      <c r="E48" s="117">
        <f>D48/70</f>
        <v>15.428571428571429</v>
      </c>
      <c r="F48" s="114" t="s">
        <v>96</v>
      </c>
      <c r="G48" s="119" t="s">
        <v>66</v>
      </c>
      <c r="H48" s="40" t="s">
        <v>12</v>
      </c>
      <c r="I48" s="41">
        <v>880</v>
      </c>
      <c r="J48" s="41">
        <f>I48/20</f>
        <v>44</v>
      </c>
    </row>
    <row r="49" spans="1:10" x14ac:dyDescent="0.25">
      <c r="A49" s="21"/>
      <c r="B49" s="33" t="s">
        <v>25</v>
      </c>
      <c r="C49" s="62" t="s">
        <v>15</v>
      </c>
      <c r="D49" s="12">
        <v>1180</v>
      </c>
      <c r="E49" s="115">
        <f>D49/70</f>
        <v>16.857142857142858</v>
      </c>
      <c r="F49" s="25"/>
      <c r="G49" s="120" t="s">
        <v>62</v>
      </c>
      <c r="H49" s="42" t="s">
        <v>16</v>
      </c>
      <c r="I49" s="19">
        <v>980</v>
      </c>
      <c r="J49" s="39">
        <f>I49/20</f>
        <v>49</v>
      </c>
    </row>
    <row r="50" spans="1:10" x14ac:dyDescent="0.25">
      <c r="A50" s="21"/>
      <c r="B50" s="28" t="s">
        <v>22</v>
      </c>
      <c r="C50" s="62" t="s">
        <v>16</v>
      </c>
      <c r="D50" s="12">
        <v>1180</v>
      </c>
      <c r="E50" s="115">
        <f>D50/70</f>
        <v>16.857142857142858</v>
      </c>
      <c r="F50" s="25"/>
      <c r="G50" s="120" t="s">
        <v>67</v>
      </c>
      <c r="H50" s="98" t="s">
        <v>19</v>
      </c>
      <c r="I50" s="19">
        <v>980</v>
      </c>
      <c r="J50" s="19">
        <f>I50/20</f>
        <v>49</v>
      </c>
    </row>
    <row r="51" spans="1:10" x14ac:dyDescent="0.25">
      <c r="A51" s="21"/>
      <c r="B51" s="28" t="s">
        <v>17</v>
      </c>
      <c r="C51" s="104" t="s">
        <v>19</v>
      </c>
      <c r="D51" s="12">
        <v>1180</v>
      </c>
      <c r="E51" s="115">
        <f>D51/70</f>
        <v>16.857142857142858</v>
      </c>
      <c r="F51" s="25"/>
      <c r="G51" s="116" t="s">
        <v>65</v>
      </c>
      <c r="H51" s="107"/>
      <c r="I51" s="109"/>
      <c r="J51" s="109"/>
    </row>
    <row r="52" spans="1:10" ht="15.75" thickBot="1" x14ac:dyDescent="0.3">
      <c r="A52" s="34"/>
      <c r="B52" s="35" t="s">
        <v>26</v>
      </c>
      <c r="D52" s="86"/>
      <c r="E52" s="55"/>
      <c r="F52" s="25"/>
      <c r="G52" s="1"/>
      <c r="H52" s="42"/>
      <c r="I52" s="36"/>
      <c r="J52" s="39"/>
    </row>
    <row r="53" spans="1:10" x14ac:dyDescent="0.25">
      <c r="A53" s="14"/>
      <c r="B53" s="11" t="s">
        <v>27</v>
      </c>
      <c r="C53" s="61" t="s">
        <v>12</v>
      </c>
      <c r="D53" s="53">
        <v>1100</v>
      </c>
      <c r="E53" s="117">
        <f>D53/92</f>
        <v>11.956521739130435</v>
      </c>
      <c r="F53" s="114" t="s">
        <v>97</v>
      </c>
      <c r="G53" s="119" t="s">
        <v>68</v>
      </c>
      <c r="H53" s="40" t="s">
        <v>12</v>
      </c>
      <c r="I53" s="41">
        <v>880</v>
      </c>
      <c r="J53" s="41">
        <f>I53/14</f>
        <v>62.857142857142854</v>
      </c>
    </row>
    <row r="54" spans="1:10" x14ac:dyDescent="0.25">
      <c r="A54" s="17"/>
      <c r="B54" s="28" t="s">
        <v>28</v>
      </c>
      <c r="C54" s="62" t="s">
        <v>15</v>
      </c>
      <c r="D54" s="12">
        <v>1200</v>
      </c>
      <c r="E54" s="115">
        <f>D54/92</f>
        <v>13.043478260869565</v>
      </c>
      <c r="F54" s="25"/>
      <c r="G54" s="120" t="s">
        <v>62</v>
      </c>
      <c r="H54" s="42" t="s">
        <v>16</v>
      </c>
      <c r="I54" s="19">
        <v>980</v>
      </c>
      <c r="J54" s="39">
        <f>I54/14</f>
        <v>70</v>
      </c>
    </row>
    <row r="55" spans="1:10" x14ac:dyDescent="0.25">
      <c r="A55" s="17"/>
      <c r="B55" s="28" t="s">
        <v>29</v>
      </c>
      <c r="C55" s="62" t="s">
        <v>16</v>
      </c>
      <c r="D55" s="12">
        <v>1200</v>
      </c>
      <c r="E55" s="115">
        <f>D55/92</f>
        <v>13.043478260869565</v>
      </c>
      <c r="F55" s="25"/>
      <c r="G55" s="120" t="s">
        <v>69</v>
      </c>
      <c r="H55" s="98" t="s">
        <v>19</v>
      </c>
      <c r="I55" s="19">
        <v>980</v>
      </c>
      <c r="J55" s="19">
        <f>I55/14</f>
        <v>70</v>
      </c>
    </row>
    <row r="56" spans="1:10" x14ac:dyDescent="0.25">
      <c r="A56" s="17"/>
      <c r="B56" s="23" t="s">
        <v>30</v>
      </c>
      <c r="C56" s="104" t="s">
        <v>19</v>
      </c>
      <c r="D56" s="12">
        <v>1200</v>
      </c>
      <c r="E56" s="115">
        <f>D56/92</f>
        <v>13.043478260869565</v>
      </c>
      <c r="F56" s="25"/>
      <c r="G56" s="116" t="s">
        <v>65</v>
      </c>
      <c r="H56" s="107"/>
      <c r="I56" s="109"/>
      <c r="J56" s="109"/>
    </row>
    <row r="57" spans="1:10" ht="15.75" thickBot="1" x14ac:dyDescent="0.3">
      <c r="A57" s="37"/>
      <c r="B57" s="35" t="s">
        <v>31</v>
      </c>
      <c r="D57" s="86"/>
      <c r="E57" s="55"/>
      <c r="F57" s="25"/>
      <c r="G57" s="1"/>
      <c r="H57" s="42"/>
      <c r="I57" s="97"/>
      <c r="J57" s="20"/>
    </row>
    <row r="58" spans="1:10" x14ac:dyDescent="0.25">
      <c r="A58" s="46"/>
      <c r="B58" s="30" t="s">
        <v>32</v>
      </c>
      <c r="C58" s="40" t="s">
        <v>12</v>
      </c>
      <c r="D58" s="53">
        <v>1100</v>
      </c>
      <c r="E58" s="117">
        <f>D58/92</f>
        <v>11.956521739130435</v>
      </c>
      <c r="F58" s="114" t="s">
        <v>98</v>
      </c>
      <c r="G58" s="119" t="s">
        <v>103</v>
      </c>
      <c r="H58" s="40" t="s">
        <v>102</v>
      </c>
      <c r="I58" s="41">
        <v>1590</v>
      </c>
      <c r="J58" s="41">
        <f>400</f>
        <v>400</v>
      </c>
    </row>
    <row r="59" spans="1:10" x14ac:dyDescent="0.25">
      <c r="A59" s="29"/>
      <c r="B59" s="28" t="s">
        <v>33</v>
      </c>
      <c r="C59" s="42" t="s">
        <v>15</v>
      </c>
      <c r="D59" s="12">
        <v>1200</v>
      </c>
      <c r="E59" s="115">
        <f>D59/92</f>
        <v>13.043478260869565</v>
      </c>
      <c r="F59" s="25"/>
      <c r="G59" s="120" t="s">
        <v>99</v>
      </c>
      <c r="H59" s="42"/>
      <c r="I59" s="19"/>
      <c r="J59" s="39"/>
    </row>
    <row r="60" spans="1:10" x14ac:dyDescent="0.25">
      <c r="A60" s="29"/>
      <c r="B60" s="28" t="s">
        <v>29</v>
      </c>
      <c r="C60" s="42" t="s">
        <v>16</v>
      </c>
      <c r="D60" s="12">
        <v>1200</v>
      </c>
      <c r="E60" s="115">
        <f>D60/92</f>
        <v>13.043478260869565</v>
      </c>
      <c r="F60" s="25"/>
      <c r="G60" s="120" t="s">
        <v>100</v>
      </c>
      <c r="H60" s="98"/>
      <c r="I60" s="19"/>
      <c r="J60" s="19"/>
    </row>
    <row r="61" spans="1:10" x14ac:dyDescent="0.25">
      <c r="A61" s="29"/>
      <c r="B61" s="23" t="s">
        <v>30</v>
      </c>
      <c r="C61" s="104" t="s">
        <v>19</v>
      </c>
      <c r="D61" s="12">
        <v>1200</v>
      </c>
      <c r="E61" s="115">
        <f>D61/92</f>
        <v>13.043478260869565</v>
      </c>
      <c r="F61" s="25"/>
      <c r="G61" s="116" t="s">
        <v>101</v>
      </c>
      <c r="H61" s="108"/>
      <c r="I61" s="105"/>
      <c r="J61" s="105"/>
    </row>
    <row r="62" spans="1:10" ht="15.75" thickBot="1" x14ac:dyDescent="0.3">
      <c r="A62" s="29"/>
      <c r="B62" s="35" t="s">
        <v>31</v>
      </c>
      <c r="D62" s="86"/>
      <c r="E62" s="55"/>
      <c r="F62" s="25"/>
      <c r="G62" s="121"/>
      <c r="H62" s="66"/>
      <c r="I62" s="97"/>
      <c r="J62" s="106"/>
    </row>
    <row r="63" spans="1:10" x14ac:dyDescent="0.25">
      <c r="A63" s="26"/>
      <c r="B63" s="90" t="s">
        <v>91</v>
      </c>
      <c r="C63" s="38" t="s">
        <v>12</v>
      </c>
      <c r="D63" s="53">
        <v>1100</v>
      </c>
      <c r="E63" s="117"/>
      <c r="F63" s="26"/>
      <c r="G63" s="122" t="s">
        <v>48</v>
      </c>
      <c r="H63" s="40" t="s">
        <v>12</v>
      </c>
      <c r="I63" s="53">
        <v>1080</v>
      </c>
      <c r="J63" s="84">
        <f>I63/6.25</f>
        <v>172.8</v>
      </c>
    </row>
    <row r="64" spans="1:10" x14ac:dyDescent="0.25">
      <c r="A64" s="25"/>
      <c r="B64" s="91" t="s">
        <v>34</v>
      </c>
      <c r="C64" s="18" t="s">
        <v>15</v>
      </c>
      <c r="D64" s="12">
        <v>1200</v>
      </c>
      <c r="E64" s="115"/>
      <c r="F64" s="25"/>
      <c r="G64" s="123" t="s">
        <v>50</v>
      </c>
      <c r="H64" s="42" t="s">
        <v>15</v>
      </c>
      <c r="I64" s="12">
        <v>1180</v>
      </c>
      <c r="J64" s="13">
        <f t="shared" ref="J64:J66" si="2">I64/6.25</f>
        <v>188.8</v>
      </c>
    </row>
    <row r="65" spans="1:10" x14ac:dyDescent="0.25">
      <c r="A65" s="25"/>
      <c r="B65" s="91" t="s">
        <v>35</v>
      </c>
      <c r="C65" s="18" t="s">
        <v>16</v>
      </c>
      <c r="D65" s="12">
        <v>1200</v>
      </c>
      <c r="E65" s="115"/>
      <c r="F65" s="25"/>
      <c r="G65" s="123" t="s">
        <v>51</v>
      </c>
      <c r="H65" s="42" t="s">
        <v>16</v>
      </c>
      <c r="I65" s="12">
        <v>1180</v>
      </c>
      <c r="J65" s="13">
        <f t="shared" si="2"/>
        <v>188.8</v>
      </c>
    </row>
    <row r="66" spans="1:10" x14ac:dyDescent="0.25">
      <c r="A66" s="25"/>
      <c r="B66" s="88" t="s">
        <v>30</v>
      </c>
      <c r="C66" s="104" t="s">
        <v>19</v>
      </c>
      <c r="D66" s="12">
        <v>1200</v>
      </c>
      <c r="E66" s="115"/>
      <c r="F66" s="25"/>
      <c r="G66" s="124" t="s">
        <v>17</v>
      </c>
      <c r="H66" s="98" t="s">
        <v>19</v>
      </c>
      <c r="I66" s="12">
        <v>1180</v>
      </c>
      <c r="J66" s="13">
        <f t="shared" si="2"/>
        <v>188.8</v>
      </c>
    </row>
    <row r="67" spans="1:10" ht="15.75" thickBot="1" x14ac:dyDescent="0.3">
      <c r="A67" s="37"/>
      <c r="B67" s="92" t="s">
        <v>93</v>
      </c>
      <c r="C67" s="37"/>
      <c r="D67" s="93"/>
      <c r="E67" s="118"/>
      <c r="F67" s="37"/>
      <c r="G67" s="125" t="s">
        <v>54</v>
      </c>
      <c r="H67" s="50"/>
      <c r="I67" s="37"/>
      <c r="J67" s="37"/>
    </row>
    <row r="68" spans="1:10" ht="25.5" x14ac:dyDescent="0.25">
      <c r="A68" s="129" t="s">
        <v>52</v>
      </c>
      <c r="B68" s="129"/>
      <c r="C68" s="129"/>
      <c r="D68" s="129"/>
      <c r="E68" s="129"/>
      <c r="F68" s="129"/>
      <c r="G68" s="129"/>
      <c r="H68" s="129"/>
      <c r="I68" s="129"/>
      <c r="J68" s="129"/>
    </row>
    <row r="69" spans="1:10" ht="26.25" thickBot="1" x14ac:dyDescent="0.3">
      <c r="A69" s="126" t="s">
        <v>2</v>
      </c>
      <c r="B69" s="126"/>
      <c r="C69" s="126"/>
      <c r="D69" s="126"/>
      <c r="E69" s="126"/>
      <c r="F69" s="126"/>
      <c r="G69" s="126"/>
      <c r="H69" s="126"/>
      <c r="I69" s="126"/>
      <c r="J69" s="126"/>
    </row>
    <row r="70" spans="1:10" ht="45.75" thickBot="1" x14ac:dyDescent="0.3">
      <c r="A70" s="5" t="s">
        <v>3</v>
      </c>
      <c r="B70" s="6" t="s">
        <v>8</v>
      </c>
      <c r="C70" s="7" t="s">
        <v>5</v>
      </c>
      <c r="D70" s="9" t="s">
        <v>36</v>
      </c>
      <c r="E70" s="99" t="s">
        <v>7</v>
      </c>
      <c r="F70" s="5" t="s">
        <v>3</v>
      </c>
      <c r="G70" s="6" t="s">
        <v>8</v>
      </c>
      <c r="H70" s="70" t="s">
        <v>5</v>
      </c>
      <c r="I70" s="78" t="s">
        <v>36</v>
      </c>
      <c r="J70" s="65" t="s">
        <v>7</v>
      </c>
    </row>
    <row r="71" spans="1:10" x14ac:dyDescent="0.25">
      <c r="A71" s="45"/>
      <c r="B71" s="30" t="s">
        <v>72</v>
      </c>
      <c r="C71" s="62" t="s">
        <v>12</v>
      </c>
      <c r="D71" s="27">
        <v>880</v>
      </c>
      <c r="E71" s="94">
        <f t="shared" ref="E71" si="3">D71/11</f>
        <v>80</v>
      </c>
      <c r="F71" s="26"/>
      <c r="G71" s="77" t="s">
        <v>88</v>
      </c>
      <c r="H71" s="75" t="s">
        <v>12</v>
      </c>
      <c r="I71" s="79">
        <v>1050</v>
      </c>
      <c r="J71" s="81">
        <f>I71/11.5</f>
        <v>91.304347826086953</v>
      </c>
    </row>
    <row r="72" spans="1:10" x14ac:dyDescent="0.25">
      <c r="A72" s="25"/>
      <c r="B72" s="47" t="s">
        <v>37</v>
      </c>
      <c r="C72" s="62" t="s">
        <v>15</v>
      </c>
      <c r="D72" s="12">
        <v>980</v>
      </c>
      <c r="E72" s="95">
        <f>D72/11</f>
        <v>89.090909090909093</v>
      </c>
      <c r="F72" s="25"/>
      <c r="G72" s="47" t="s">
        <v>37</v>
      </c>
      <c r="H72" s="76" t="s">
        <v>15</v>
      </c>
      <c r="I72" s="80">
        <v>1080</v>
      </c>
      <c r="J72" s="82">
        <f>I72/11.5</f>
        <v>93.913043478260875</v>
      </c>
    </row>
    <row r="73" spans="1:10" x14ac:dyDescent="0.25">
      <c r="A73" s="17"/>
      <c r="B73" s="47" t="s">
        <v>39</v>
      </c>
      <c r="C73" s="62" t="s">
        <v>16</v>
      </c>
      <c r="D73" s="12">
        <v>980</v>
      </c>
      <c r="E73" s="95">
        <f>D73/11</f>
        <v>89.090909090909093</v>
      </c>
      <c r="F73" s="25"/>
      <c r="G73" s="47" t="s">
        <v>39</v>
      </c>
      <c r="H73" s="76" t="s">
        <v>16</v>
      </c>
      <c r="I73" s="80">
        <v>1080</v>
      </c>
      <c r="J73" s="82">
        <f>I73/11.5</f>
        <v>93.913043478260875</v>
      </c>
    </row>
    <row r="74" spans="1:10" x14ac:dyDescent="0.25">
      <c r="A74" s="25"/>
      <c r="B74" s="48" t="s">
        <v>46</v>
      </c>
      <c r="C74" s="98" t="s">
        <v>19</v>
      </c>
      <c r="D74" s="12">
        <v>980</v>
      </c>
      <c r="E74" s="100">
        <f>D74/11</f>
        <v>89.090909090909093</v>
      </c>
      <c r="F74" s="17"/>
      <c r="G74" s="48" t="s">
        <v>46</v>
      </c>
      <c r="H74" s="76" t="s">
        <v>19</v>
      </c>
      <c r="I74" s="80">
        <v>1080</v>
      </c>
      <c r="J74" s="82">
        <f>I74/11.5</f>
        <v>93.913043478260875</v>
      </c>
    </row>
    <row r="75" spans="1:10" ht="15.75" thickBot="1" x14ac:dyDescent="0.3">
      <c r="A75" s="37"/>
      <c r="B75" s="49" t="s">
        <v>42</v>
      </c>
      <c r="D75" s="96"/>
      <c r="F75" s="37"/>
      <c r="G75" s="49" t="s">
        <v>89</v>
      </c>
      <c r="I75" s="37"/>
      <c r="J75" s="37"/>
    </row>
    <row r="76" spans="1:10" x14ac:dyDescent="0.25">
      <c r="A76" s="26"/>
      <c r="B76" s="30" t="s">
        <v>70</v>
      </c>
      <c r="C76" s="61" t="s">
        <v>12</v>
      </c>
      <c r="D76" s="27">
        <v>880</v>
      </c>
      <c r="E76" s="94">
        <f t="shared" ref="E76:E81" si="4">D76/11</f>
        <v>80</v>
      </c>
      <c r="F76" s="25"/>
      <c r="G76" s="51" t="s">
        <v>87</v>
      </c>
      <c r="H76" s="75" t="s">
        <v>12</v>
      </c>
      <c r="I76" s="36" t="s">
        <v>21</v>
      </c>
      <c r="J76" s="39">
        <v>300</v>
      </c>
    </row>
    <row r="77" spans="1:10" x14ac:dyDescent="0.25">
      <c r="A77" s="25"/>
      <c r="B77" s="25" t="s">
        <v>37</v>
      </c>
      <c r="C77" s="62" t="s">
        <v>15</v>
      </c>
      <c r="D77" s="12">
        <v>980</v>
      </c>
      <c r="E77" s="95">
        <f>D77/11</f>
        <v>89.090909090909093</v>
      </c>
      <c r="F77" s="25"/>
      <c r="G77" s="25" t="s">
        <v>38</v>
      </c>
      <c r="H77" s="76" t="s">
        <v>15</v>
      </c>
      <c r="I77" s="12" t="s">
        <v>21</v>
      </c>
      <c r="J77" s="19">
        <v>380</v>
      </c>
    </row>
    <row r="78" spans="1:10" x14ac:dyDescent="0.25">
      <c r="A78" s="25"/>
      <c r="B78" s="25" t="s">
        <v>39</v>
      </c>
      <c r="C78" s="62" t="s">
        <v>16</v>
      </c>
      <c r="D78" s="12">
        <v>980</v>
      </c>
      <c r="E78" s="95">
        <f>D78/11</f>
        <v>89.090909090909093</v>
      </c>
      <c r="F78" s="101"/>
      <c r="G78" s="25" t="s">
        <v>40</v>
      </c>
      <c r="H78" s="76" t="s">
        <v>16</v>
      </c>
      <c r="I78" s="12" t="s">
        <v>21</v>
      </c>
      <c r="J78" s="19">
        <v>380</v>
      </c>
    </row>
    <row r="79" spans="1:10" x14ac:dyDescent="0.25">
      <c r="A79" s="25"/>
      <c r="B79" s="25" t="s">
        <v>46</v>
      </c>
      <c r="C79" s="98" t="s">
        <v>19</v>
      </c>
      <c r="D79" s="12">
        <v>980</v>
      </c>
      <c r="E79" s="100">
        <f>D79/11</f>
        <v>89.090909090909093</v>
      </c>
      <c r="F79" s="25"/>
      <c r="G79" s="25" t="s">
        <v>41</v>
      </c>
      <c r="H79" s="76" t="s">
        <v>19</v>
      </c>
      <c r="I79" s="12" t="s">
        <v>21</v>
      </c>
      <c r="J79" s="19">
        <v>380</v>
      </c>
    </row>
    <row r="80" spans="1:10" ht="15.75" thickBot="1" x14ac:dyDescent="0.3">
      <c r="A80" s="37"/>
      <c r="B80" s="25" t="s">
        <v>42</v>
      </c>
      <c r="D80" s="96"/>
      <c r="F80" s="37"/>
      <c r="G80" s="37"/>
      <c r="H80" s="37"/>
      <c r="I80" s="25"/>
      <c r="J80" s="25"/>
    </row>
    <row r="81" spans="1:10" ht="15.75" thickBot="1" x14ac:dyDescent="0.3">
      <c r="A81" s="26"/>
      <c r="B81" s="30" t="s">
        <v>71</v>
      </c>
      <c r="C81" s="61" t="s">
        <v>12</v>
      </c>
      <c r="D81" s="27">
        <v>880</v>
      </c>
      <c r="E81" s="94">
        <f t="shared" si="4"/>
        <v>80</v>
      </c>
      <c r="F81" s="26"/>
      <c r="G81" s="51" t="s">
        <v>43</v>
      </c>
      <c r="H81" s="52" t="s">
        <v>12</v>
      </c>
      <c r="I81" s="53" t="s">
        <v>21</v>
      </c>
      <c r="J81" s="41">
        <v>160</v>
      </c>
    </row>
    <row r="82" spans="1:10" x14ac:dyDescent="0.25">
      <c r="A82" s="25"/>
      <c r="B82" s="26" t="s">
        <v>37</v>
      </c>
      <c r="C82" s="62" t="s">
        <v>15</v>
      </c>
      <c r="D82" s="12">
        <v>980</v>
      </c>
      <c r="E82" s="95">
        <f>D82/11</f>
        <v>89.090909090909093</v>
      </c>
      <c r="F82" s="25"/>
      <c r="G82" s="25" t="s">
        <v>44</v>
      </c>
      <c r="H82" s="54" t="s">
        <v>15</v>
      </c>
      <c r="I82" s="12" t="s">
        <v>21</v>
      </c>
      <c r="J82" s="19">
        <v>180</v>
      </c>
    </row>
    <row r="83" spans="1:10" x14ac:dyDescent="0.25">
      <c r="A83" s="25"/>
      <c r="B83" s="25" t="s">
        <v>39</v>
      </c>
      <c r="C83" s="62" t="s">
        <v>16</v>
      </c>
      <c r="D83" s="12">
        <v>980</v>
      </c>
      <c r="E83" s="95">
        <f>D83/11</f>
        <v>89.090909090909093</v>
      </c>
      <c r="F83" s="60" t="s">
        <v>52</v>
      </c>
      <c r="G83" s="25" t="s">
        <v>45</v>
      </c>
      <c r="H83" s="54" t="s">
        <v>16</v>
      </c>
      <c r="I83" s="12" t="s">
        <v>21</v>
      </c>
      <c r="J83" s="19">
        <v>180</v>
      </c>
    </row>
    <row r="84" spans="1:10" x14ac:dyDescent="0.25">
      <c r="A84" s="25"/>
      <c r="B84" s="25" t="s">
        <v>46</v>
      </c>
      <c r="C84" s="98" t="s">
        <v>19</v>
      </c>
      <c r="D84" s="12">
        <v>980</v>
      </c>
      <c r="E84" s="100">
        <f>D84/11</f>
        <v>89.090909090909093</v>
      </c>
      <c r="F84" s="25"/>
      <c r="G84" s="25" t="s">
        <v>47</v>
      </c>
      <c r="H84" s="76" t="s">
        <v>19</v>
      </c>
      <c r="I84" s="12" t="s">
        <v>21</v>
      </c>
      <c r="J84" s="19">
        <v>180</v>
      </c>
    </row>
    <row r="85" spans="1:10" ht="15.75" thickBot="1" x14ac:dyDescent="0.3">
      <c r="A85" s="37"/>
      <c r="B85" s="37" t="s">
        <v>42</v>
      </c>
      <c r="D85" s="96"/>
      <c r="F85" s="37"/>
      <c r="G85" s="37"/>
      <c r="I85" s="25"/>
      <c r="J85" s="25"/>
    </row>
    <row r="86" spans="1:10" x14ac:dyDescent="0.25">
      <c r="A86" s="26"/>
      <c r="B86" s="73" t="s">
        <v>77</v>
      </c>
      <c r="C86" s="40" t="s">
        <v>12</v>
      </c>
      <c r="D86" s="27">
        <v>880</v>
      </c>
      <c r="E86" s="94">
        <f t="shared" ref="E86:E91" si="5">D86/11</f>
        <v>80</v>
      </c>
      <c r="F86" s="26"/>
      <c r="G86" s="56" t="s">
        <v>49</v>
      </c>
      <c r="H86" s="57" t="s">
        <v>12</v>
      </c>
      <c r="I86" s="53" t="s">
        <v>21</v>
      </c>
      <c r="J86" s="41">
        <v>140</v>
      </c>
    </row>
    <row r="87" spans="1:10" x14ac:dyDescent="0.25">
      <c r="A87" s="25"/>
      <c r="B87" s="25" t="s">
        <v>37</v>
      </c>
      <c r="C87" s="42" t="s">
        <v>15</v>
      </c>
      <c r="D87" s="12">
        <v>980</v>
      </c>
      <c r="E87" s="95">
        <f>D87/11</f>
        <v>89.090909090909093</v>
      </c>
      <c r="F87" s="25"/>
      <c r="G87" s="25" t="s">
        <v>44</v>
      </c>
      <c r="H87" s="54" t="s">
        <v>15</v>
      </c>
      <c r="I87" s="12" t="s">
        <v>21</v>
      </c>
      <c r="J87" s="19">
        <v>160</v>
      </c>
    </row>
    <row r="88" spans="1:10" x14ac:dyDescent="0.25">
      <c r="A88" s="25"/>
      <c r="B88" s="25" t="s">
        <v>39</v>
      </c>
      <c r="C88" s="42" t="s">
        <v>16</v>
      </c>
      <c r="D88" s="12">
        <v>980</v>
      </c>
      <c r="E88" s="95">
        <f>D88/11</f>
        <v>89.090909090909093</v>
      </c>
      <c r="F88" s="60"/>
      <c r="G88" s="25" t="s">
        <v>53</v>
      </c>
      <c r="H88" s="54" t="s">
        <v>16</v>
      </c>
      <c r="I88" s="12" t="s">
        <v>21</v>
      </c>
      <c r="J88" s="19">
        <v>160</v>
      </c>
    </row>
    <row r="89" spans="1:10" x14ac:dyDescent="0.25">
      <c r="A89" s="25"/>
      <c r="B89" s="25" t="s">
        <v>46</v>
      </c>
      <c r="C89" s="98" t="s">
        <v>19</v>
      </c>
      <c r="D89" s="12">
        <v>980</v>
      </c>
      <c r="E89" s="100">
        <f>D89/11</f>
        <v>89.090909090909093</v>
      </c>
      <c r="F89" s="25"/>
      <c r="G89" s="25" t="s">
        <v>47</v>
      </c>
      <c r="H89" s="76" t="s">
        <v>19</v>
      </c>
      <c r="I89" s="12" t="s">
        <v>21</v>
      </c>
      <c r="J89" s="19">
        <v>160</v>
      </c>
    </row>
    <row r="90" spans="1:10" ht="15.75" thickBot="1" x14ac:dyDescent="0.3">
      <c r="A90" s="37"/>
      <c r="B90" s="25" t="s">
        <v>42</v>
      </c>
      <c r="D90" s="96"/>
      <c r="F90" s="37"/>
      <c r="G90" s="37"/>
      <c r="I90" s="37"/>
      <c r="J90" s="25"/>
    </row>
    <row r="91" spans="1:10" ht="15" customHeight="1" x14ac:dyDescent="0.25">
      <c r="A91" s="46"/>
      <c r="B91" s="73" t="s">
        <v>84</v>
      </c>
      <c r="C91" s="40" t="s">
        <v>12</v>
      </c>
      <c r="D91" s="27">
        <v>880</v>
      </c>
      <c r="E91" s="58">
        <f t="shared" si="5"/>
        <v>80</v>
      </c>
      <c r="F91" s="26"/>
      <c r="G91" s="11" t="s">
        <v>58</v>
      </c>
      <c r="H91" s="40" t="s">
        <v>12</v>
      </c>
      <c r="I91" s="31" t="s">
        <v>21</v>
      </c>
      <c r="J91" s="41">
        <v>180</v>
      </c>
    </row>
    <row r="92" spans="1:10" x14ac:dyDescent="0.25">
      <c r="A92" s="29"/>
      <c r="B92" s="74"/>
      <c r="C92" s="42" t="s">
        <v>15</v>
      </c>
      <c r="D92" s="12">
        <v>980</v>
      </c>
      <c r="E92" s="72">
        <f>D92/11</f>
        <v>89.090909090909093</v>
      </c>
      <c r="F92" s="102"/>
      <c r="G92" s="25" t="s">
        <v>55</v>
      </c>
      <c r="H92" s="42" t="s">
        <v>16</v>
      </c>
      <c r="I92" s="12" t="s">
        <v>21</v>
      </c>
      <c r="J92" s="19">
        <v>200</v>
      </c>
    </row>
    <row r="93" spans="1:10" x14ac:dyDescent="0.25">
      <c r="A93" s="29"/>
      <c r="B93" s="25" t="s">
        <v>37</v>
      </c>
      <c r="C93" s="42" t="s">
        <v>16</v>
      </c>
      <c r="D93" s="12">
        <v>980</v>
      </c>
      <c r="E93" s="72">
        <f>D93/11</f>
        <v>89.090909090909093</v>
      </c>
      <c r="F93" s="102"/>
      <c r="G93" s="25" t="s">
        <v>59</v>
      </c>
      <c r="H93" s="42" t="s">
        <v>15</v>
      </c>
      <c r="I93" s="12" t="s">
        <v>21</v>
      </c>
      <c r="J93" s="19">
        <v>200</v>
      </c>
    </row>
    <row r="94" spans="1:10" x14ac:dyDescent="0.25">
      <c r="A94" s="29"/>
      <c r="B94" s="25" t="s">
        <v>39</v>
      </c>
      <c r="C94" s="98" t="s">
        <v>19</v>
      </c>
      <c r="D94" s="12">
        <v>980</v>
      </c>
      <c r="E94" s="59">
        <f>D94/11</f>
        <v>89.090909090909093</v>
      </c>
      <c r="F94" s="102"/>
      <c r="G94" s="25" t="s">
        <v>60</v>
      </c>
      <c r="H94" s="98" t="s">
        <v>19</v>
      </c>
      <c r="I94" s="36" t="s">
        <v>21</v>
      </c>
      <c r="J94" s="19">
        <v>200</v>
      </c>
    </row>
    <row r="95" spans="1:10" ht="15.75" thickBot="1" x14ac:dyDescent="0.3">
      <c r="A95" s="29"/>
      <c r="B95" s="37" t="s">
        <v>46</v>
      </c>
      <c r="D95" s="86"/>
      <c r="E95" s="43"/>
      <c r="F95" s="103"/>
      <c r="G95" s="63"/>
      <c r="I95" s="25"/>
      <c r="J95" s="25"/>
    </row>
    <row r="96" spans="1:10" ht="15" customHeight="1" x14ac:dyDescent="0.25">
      <c r="A96" s="46"/>
      <c r="B96" s="127" t="s">
        <v>75</v>
      </c>
      <c r="C96" s="61" t="s">
        <v>12</v>
      </c>
      <c r="D96" s="36"/>
      <c r="E96" s="95">
        <v>145</v>
      </c>
      <c r="F96" s="26"/>
      <c r="G96" s="127" t="s">
        <v>57</v>
      </c>
      <c r="H96" s="61" t="s">
        <v>12</v>
      </c>
      <c r="I96" s="53" t="s">
        <v>21</v>
      </c>
      <c r="J96" s="41">
        <v>170</v>
      </c>
    </row>
    <row r="97" spans="1:10" x14ac:dyDescent="0.25">
      <c r="A97" s="29"/>
      <c r="B97" s="128"/>
      <c r="C97" s="62" t="s">
        <v>15</v>
      </c>
      <c r="D97" s="12"/>
      <c r="E97" s="100">
        <v>170</v>
      </c>
      <c r="F97" s="102"/>
      <c r="G97" s="128"/>
      <c r="H97" s="62" t="s">
        <v>15</v>
      </c>
      <c r="I97" s="12" t="s">
        <v>21</v>
      </c>
      <c r="J97" s="19">
        <v>200</v>
      </c>
    </row>
    <row r="98" spans="1:10" x14ac:dyDescent="0.25">
      <c r="A98" s="29"/>
      <c r="B98" s="25" t="s">
        <v>55</v>
      </c>
      <c r="C98" s="42" t="s">
        <v>16</v>
      </c>
      <c r="D98" s="12"/>
      <c r="E98" s="100">
        <v>170</v>
      </c>
      <c r="F98" s="102"/>
      <c r="G98" s="25" t="s">
        <v>55</v>
      </c>
      <c r="H98" s="62" t="s">
        <v>16</v>
      </c>
      <c r="I98" s="12" t="s">
        <v>21</v>
      </c>
      <c r="J98" s="19">
        <v>200</v>
      </c>
    </row>
    <row r="99" spans="1:10" x14ac:dyDescent="0.25">
      <c r="A99" s="29"/>
      <c r="B99" s="25" t="s">
        <v>56</v>
      </c>
      <c r="C99" s="98" t="s">
        <v>19</v>
      </c>
      <c r="D99" s="12"/>
      <c r="E99" s="100">
        <v>170</v>
      </c>
      <c r="F99" s="102"/>
      <c r="G99" s="25" t="s">
        <v>56</v>
      </c>
      <c r="H99" s="98" t="s">
        <v>19</v>
      </c>
      <c r="I99" s="12" t="s">
        <v>21</v>
      </c>
      <c r="J99" s="19">
        <v>200</v>
      </c>
    </row>
    <row r="100" spans="1:10" ht="15.75" thickBot="1" x14ac:dyDescent="0.3">
      <c r="A100" s="50"/>
      <c r="B100" s="37" t="s">
        <v>76</v>
      </c>
      <c r="C100" s="50"/>
      <c r="D100" s="86"/>
      <c r="E100" s="55"/>
      <c r="F100" s="103"/>
      <c r="G100" s="37" t="s">
        <v>61</v>
      </c>
      <c r="H100" s="50"/>
      <c r="I100" s="37"/>
      <c r="J100" s="37"/>
    </row>
    <row r="101" spans="1:10" x14ac:dyDescent="0.25">
      <c r="A101" t="s">
        <v>105</v>
      </c>
      <c r="B101" s="67"/>
      <c r="C101" s="62"/>
      <c r="D101" s="68"/>
      <c r="E101" s="69" t="s">
        <v>92</v>
      </c>
      <c r="F101" s="64"/>
      <c r="G101" s="1"/>
      <c r="H101" s="62"/>
      <c r="I101" s="68"/>
      <c r="J101" s="69"/>
    </row>
    <row r="102" spans="1:10" x14ac:dyDescent="0.25">
      <c r="A102" t="s">
        <v>106</v>
      </c>
      <c r="B102" s="67"/>
      <c r="C102" s="62"/>
      <c r="D102" s="68"/>
      <c r="E102" s="69"/>
      <c r="F102" s="64"/>
      <c r="G102" s="1"/>
      <c r="H102" s="62"/>
      <c r="I102" s="68"/>
      <c r="J102" s="69"/>
    </row>
  </sheetData>
  <mergeCells count="10">
    <mergeCell ref="A69:J69"/>
    <mergeCell ref="B96:B97"/>
    <mergeCell ref="G96:G97"/>
    <mergeCell ref="A68:J68"/>
    <mergeCell ref="A6:C6"/>
    <mergeCell ref="H6:J6"/>
    <mergeCell ref="A7:J8"/>
    <mergeCell ref="A35:J35"/>
    <mergeCell ref="A37:E37"/>
    <mergeCell ref="F37:J37"/>
  </mergeCells>
  <hyperlinks>
    <hyperlink ref="A6" r:id="rId1" display="www.bel-kam.rubelkam2012@mail.ru" xr:uid="{00000000-0004-0000-0000-000000000000}"/>
  </hyperlinks>
  <printOptions horizontalCentered="1"/>
  <pageMargins left="0.11811023622047245" right="0.11811023622047245" top="0.23622047244094491" bottom="0" header="0.11811023622047245" footer="0.1181102362204724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"/>
  <sheetViews>
    <sheetView workbookViewId="0">
      <selection activeCell="E10" sqref="E10"/>
    </sheetView>
  </sheetViews>
  <sheetFormatPr defaultRowHeight="15" x14ac:dyDescent="0.25"/>
  <cols>
    <col min="1" max="1" width="15.5703125" customWidth="1"/>
    <col min="3" max="3" width="11" customWidth="1"/>
  </cols>
  <sheetData>
    <row r="2" spans="1:11" ht="30" x14ac:dyDescent="0.25">
      <c r="B2" t="s">
        <v>80</v>
      </c>
      <c r="C2" t="s">
        <v>81</v>
      </c>
      <c r="D2" s="71" t="s">
        <v>82</v>
      </c>
      <c r="E2" t="s">
        <v>83</v>
      </c>
      <c r="F2" t="s">
        <v>90</v>
      </c>
    </row>
    <row r="3" spans="1:11" x14ac:dyDescent="0.25">
      <c r="A3" t="s">
        <v>78</v>
      </c>
      <c r="B3">
        <v>2.9648000000000001E-2</v>
      </c>
      <c r="C3">
        <v>33.700000000000003</v>
      </c>
      <c r="D3" s="138">
        <v>8.7025000000000005E-2</v>
      </c>
      <c r="E3" s="138">
        <v>11.5</v>
      </c>
      <c r="J3">
        <f>1840/C3</f>
        <v>54.59940652818991</v>
      </c>
      <c r="K3">
        <f>762/C3</f>
        <v>22.611275964391691</v>
      </c>
    </row>
    <row r="4" spans="1:11" x14ac:dyDescent="0.25">
      <c r="A4" t="s">
        <v>79</v>
      </c>
      <c r="B4">
        <v>5.7376999999999997E-2</v>
      </c>
      <c r="C4">
        <v>17.399999999999999</v>
      </c>
      <c r="D4" s="138"/>
      <c r="E4" s="138"/>
      <c r="F4">
        <f>E3*20</f>
        <v>230</v>
      </c>
      <c r="J4">
        <f>1840/C4</f>
        <v>105.74712643678161</v>
      </c>
      <c r="K4">
        <f>1234/C4</f>
        <v>70.919540229885058</v>
      </c>
    </row>
    <row r="5" spans="1:11" x14ac:dyDescent="0.25">
      <c r="K5">
        <v>30</v>
      </c>
    </row>
  </sheetData>
  <mergeCells count="2"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B7"/>
  <sheetViews>
    <sheetView workbookViewId="0">
      <selection activeCell="B8" sqref="B8"/>
    </sheetView>
  </sheetViews>
  <sheetFormatPr defaultRowHeight="15" x14ac:dyDescent="0.25"/>
  <sheetData>
    <row r="6" spans="2:2" x14ac:dyDescent="0.25">
      <c r="B6">
        <f>24/17.4</f>
        <v>1.3793103448275863</v>
      </c>
    </row>
    <row r="7" spans="2:2" x14ac:dyDescent="0.25">
      <c r="B7">
        <f>780/11.5</f>
        <v>67.826086956521735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гжель</vt:lpstr>
      <vt:lpstr>Лист1</vt:lpstr>
      <vt:lpstr>ппрайс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Белов</dc:creator>
  <cp:lastModifiedBy>User</cp:lastModifiedBy>
  <cp:lastPrinted>2023-05-30T11:30:14Z</cp:lastPrinted>
  <dcterms:created xsi:type="dcterms:W3CDTF">2016-04-19T08:00:31Z</dcterms:created>
  <dcterms:modified xsi:type="dcterms:W3CDTF">2026-03-12T11:09:43Z</dcterms:modified>
</cp:coreProperties>
</file>